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40" windowHeight="12570" tabRatio="780" activeTab="0"/>
  </bookViews>
  <sheets>
    <sheet name="Misure" sheetId="1" r:id="rId1"/>
    <sheet name="Pr.(1)" sheetId="2" r:id="rId2"/>
    <sheet name="Pr.(2)" sheetId="3" r:id="rId3"/>
    <sheet name="Pr.(3)" sheetId="4" r:id="rId4"/>
    <sheet name="Pr.(4)" sheetId="5" r:id="rId5"/>
    <sheet name="Pr.(5)" sheetId="6" r:id="rId6"/>
    <sheet name="Pr.(6)" sheetId="7" r:id="rId7"/>
    <sheet name="Pr.(7)" sheetId="8" r:id="rId8"/>
    <sheet name="Pr.(8)" sheetId="9" r:id="rId9"/>
    <sheet name="Pr.(9)" sheetId="10" r:id="rId10"/>
    <sheet name="Pr.(10)" sheetId="11" r:id="rId11"/>
    <sheet name="Pr.(11)" sheetId="12" r:id="rId12"/>
    <sheet name="Pr.(12)" sheetId="13" r:id="rId13"/>
    <sheet name="Pr.(13)" sheetId="14" r:id="rId14"/>
    <sheet name="Pr.(14)" sheetId="15" r:id="rId15"/>
    <sheet name="Pr.(15)" sheetId="16" r:id="rId16"/>
    <sheet name="Pr.(16)" sheetId="17" r:id="rId17"/>
    <sheet name="Pr.(17)" sheetId="18" r:id="rId18"/>
    <sheet name="Pr.(18)" sheetId="19" r:id="rId19"/>
    <sheet name="Pr.(19)" sheetId="20" r:id="rId20"/>
    <sheet name="Pr.(20)" sheetId="21" r:id="rId21"/>
    <sheet name="Pr.(21)" sheetId="22" r:id="rId22"/>
  </sheets>
  <definedNames>
    <definedName name="_xlnm.Print_Area" localSheetId="0">'Misure'!$A$1:$I$24</definedName>
    <definedName name="_xlnm.Print_Area" localSheetId="1">'Pr.(1)'!$A$1:$G$41</definedName>
    <definedName name="_xlnm.Print_Area" localSheetId="10">'Pr.(10)'!$A$1:$G$41</definedName>
    <definedName name="_xlnm.Print_Area" localSheetId="11">'Pr.(11)'!$A$1:$G$41</definedName>
    <definedName name="_xlnm.Print_Area" localSheetId="12">'Pr.(12)'!$A$1:$G$41</definedName>
    <definedName name="_xlnm.Print_Area" localSheetId="13">'Pr.(13)'!$A$1:$G$41</definedName>
    <definedName name="_xlnm.Print_Area" localSheetId="14">'Pr.(14)'!$A$1:$G$41</definedName>
    <definedName name="_xlnm.Print_Area" localSheetId="15">'Pr.(15)'!$A$1:$G$41</definedName>
    <definedName name="_xlnm.Print_Area" localSheetId="16">'Pr.(16)'!$A$1:$G$41</definedName>
    <definedName name="_xlnm.Print_Area" localSheetId="17">'Pr.(17)'!$A$1:$G$41</definedName>
    <definedName name="_xlnm.Print_Area" localSheetId="18">'Pr.(18)'!$A$1:$G$41</definedName>
    <definedName name="_xlnm.Print_Area" localSheetId="19">'Pr.(19)'!$A$1:$G$41</definedName>
    <definedName name="_xlnm.Print_Area" localSheetId="2">'Pr.(2)'!$A$1:$G$41</definedName>
    <definedName name="_xlnm.Print_Area" localSheetId="20">'Pr.(20)'!$A$1:$G$41</definedName>
    <definedName name="_xlnm.Print_Area" localSheetId="21">'Pr.(21)'!$A$1:$G$41</definedName>
    <definedName name="_xlnm.Print_Area" localSheetId="3">'Pr.(3)'!$A$1:$G$41</definedName>
    <definedName name="_xlnm.Print_Area" localSheetId="4">'Pr.(4)'!$A$1:$G$41</definedName>
    <definedName name="_xlnm.Print_Area" localSheetId="5">'Pr.(5)'!$A$1:$G$41</definedName>
    <definedName name="_xlnm.Print_Area" localSheetId="6">'Pr.(6)'!$A$1:$G$41</definedName>
    <definedName name="_xlnm.Print_Area" localSheetId="7">'Pr.(7)'!$A$1:$G$41</definedName>
    <definedName name="_xlnm.Print_Area" localSheetId="8">'Pr.(8)'!$A$1:$G$41</definedName>
    <definedName name="_xlnm.Print_Area" localSheetId="9">'Pr.(9)'!$A$1:$G$41</definedName>
    <definedName name="_xlnm.Print_Titles" localSheetId="0">'Misure'!$2:$3</definedName>
  </definedNames>
  <calcPr fullCalcOnLoad="1"/>
</workbook>
</file>

<file path=xl/sharedStrings.xml><?xml version="1.0" encoding="utf-8"?>
<sst xmlns="http://schemas.openxmlformats.org/spreadsheetml/2006/main" count="4002" uniqueCount="125">
  <si>
    <t>RIEPILOGO MISURAZIONE DEL LIVELLO DI ESPOSIZIONE AL RISCHIO E FORMULAZIONE GIUDIZIO SINTETICO</t>
  </si>
  <si>
    <t>DATA COMPILAZIONE: 01/12/2020</t>
  </si>
  <si>
    <t>VALUTAZIONE</t>
  </si>
  <si>
    <t>NR. SCHEDE COMPILATE: 21</t>
  </si>
  <si>
    <t>SETTORE/AREA</t>
  </si>
  <si>
    <t>DESCRIZIONE PROCEDIMENTO/PROCESSO</t>
  </si>
  <si>
    <t>PROBABILITA'</t>
  </si>
  <si>
    <t>IMPATTO</t>
  </si>
  <si>
    <t>RISCHIO COMPLESSIVO</t>
  </si>
  <si>
    <t>MISURE</t>
  </si>
  <si>
    <t>GIUDIZIO SINTETICO</t>
  </si>
  <si>
    <t>DATI, EVIDENZE E MOTIVAZIONE DELLA MISURAZIONE APPLICATA</t>
  </si>
  <si>
    <t>Suddivisione del procedimento attribuendo lo svolgimento delle varie fasi a diversi soggetti con ruoli e responsabilità ben definiti</t>
  </si>
  <si>
    <t>le misure adottate sono buone e permettono di mantenere un buon controllo del rischio</t>
  </si>
  <si>
    <t>la procedura non ha margine di discrezionalità. Pertanto è indispensabile la separazione tra il  soggetto che la gestisce ed il responsabile che controlla e firma. La misurazione del rischio risulta sensibile per le caratteristiche del processo, ma la gestione del processo  garantisce un buon controllo del rischio.</t>
  </si>
  <si>
    <t>la procedura non ha  margine di discrezionalità. Pertanto è indispensabile la separazione tra il soggetto che la gestisce ed il responsabile che controlla e firma. La misurazione del rischio risulta sensibile per le caratteristiche del processo, ma la gestione del processo  garantisce un buon controllo del rischio.</t>
  </si>
  <si>
    <t xml:space="preserve">Rotazione del personale nella gestione dei procedimenti </t>
  </si>
  <si>
    <t>La mancanza di rilievi e reclami nell'evasione delle pratiche denota gestione della procedura.</t>
  </si>
  <si>
    <t>E' prevista la presenza di più incaricati, anche se la responsabilità del procedimento è affidata ad un unico
dipendente. E' prevista la compartecipazione di più Enti, Uffici e figure nonché di passaggi procedurali ed istituzionali (e pubblicazioni / osservazioni) che garantiscono imparzialità e trasparenza.</t>
  </si>
  <si>
    <t>la procedura non ha  margine di discrezionalità. Pertanto è indispensabile la separazione tra del soggetto che la gestisce ed il responsabile che controlla e firma. La misurazione del rischio risulta critica per le caratteristiche del processo, ma la gestione del processo  garantisce un buon controllo del rischio.</t>
  </si>
  <si>
    <t>Adozione di procedure automatica e secondo precise normative di legge, tempistiche prestabilite dalla legge.</t>
  </si>
  <si>
    <t>E' prevista la presenza di più incaricati, anche se la responsabilità del procedimento è affidata ad un unico
dipendente. E' prevista la compartecipazione di più Enti quale ULSS, Uffici e figure nonché di passaggi procedurali ed istituzionali (e pubblicazioni ) che garantiscono la trasparenza.</t>
  </si>
  <si>
    <t>le misure adottate sono buon e permettono di mantenere un buon controllo del rischio</t>
  </si>
  <si>
    <t>la procedura non ha  margine di discrezionalità. Pertanto è indispensabile la separazione tra il soggetto che la gestisce ed il responsabile che controlla e firma. La misurazione del rischio risulta media per le caratteristiche del processo, ma la gestione del processo  garantisce un buon controllo del rischio.</t>
  </si>
  <si>
    <t xml:space="preserve">La misurazione del rischio rIsulta media  per le caratteristiche della procedura, ma la gestione del processo  legata alla normativa,  tempistiche e suddivisione dei compiti tra enti , garantisce un buon controllo del rischio. </t>
  </si>
  <si>
    <t>la procedura non ha  margine di discrezionalità. Pertanto è indispensabile la separazione tra il soggetto che la gestisce ed il responsabile che controlla e firma. La misurazione del rischio risulta medio per le caratteristiche del processo, ma la gestione del processo  garantisce un buon controllo del rischio.</t>
  </si>
  <si>
    <t>Adozione di procedure automatica e secondo tempistiche prestabilite dalle richieste di controlli a soggetti  terzi preposti per legge alla loro effettuazione</t>
  </si>
  <si>
    <t>Condivisione del procedimento con più addetti degli uffici  Comunali e Ulss  e invio a tutte le parti interessate della lettera di avvio del procedimento.</t>
  </si>
  <si>
    <t>tipologia di pratica che viene valutata in collaborazione tra più Uffici e la Ulss. Pertanto la gestione del processo  garantisce un buon controllo del rischio.</t>
  </si>
  <si>
    <t>Attuazione di procedura di scelta del contraente caratterizzata dall'adozione preventiva di regole atte a garantire un maggiore grado di tutela della concorrenza (incremento del numero delle richieste di offerta, principio della rotazione degli operatori, adozione di clausole contrattuali disciplinanti controlli oggettivi di qualità il cui svolgimento è demandato a più dipendenti comunali in corso di applicazione del contratto al fine di ottenere una maggiore rilevazione oggettiva dei livelli qualitativi del servizio). Verifica congruità del prezzo mediante indagine di mercato o confronto concorrenziale Aggiornamento periodico del personale addetto</t>
  </si>
  <si>
    <t>Le misure di prevenzione vengono attivate per ogni procedura costantemente</t>
  </si>
  <si>
    <t>Adozione del regolamento per l'affidamento di incarichi di patrocinio / consulenza legale a professionisti esterni. Principio della rotazione degli incarichi</t>
  </si>
  <si>
    <t>Gli incarichi di patrocinio / consulenza legale vengono conferiti a professionisti esterni nel caso di
impossibilità ovvero inopportunità di utilizzo del personale interno, nel caso in cui la materia da trattare
implichi conoscenze specialistiche. Si prevede la rotazione degli incarichi che  avviene nel rispetto dei principi di
trasparenza, proporzionalità, concorrenza, economicità.</t>
  </si>
  <si>
    <t>Adozione del regolamento per l'affidamento di incarichi  a professionisti esterni. Principio della rotazione degli incarichi</t>
  </si>
  <si>
    <t>Gli incarichi di  di Progettazione vengono conferiti a professionisti esterni nel caso di
impossibilità ovvero inopportunità di utilizzo del personale interno, nel caso in cui la materia da trattare
implichi conoscenze specialistiche. Si prevede la rotazione degli incarichi che  avviene nel rispetto dei principi di
trasparenza, proporzionalità, concorrenza, economicità.</t>
  </si>
  <si>
    <t>MAPPATURA PROCEDIMENTI - VALUTAZIONE DEL RISCHIO</t>
  </si>
  <si>
    <t>SETTORE TECNICO  – AREA V^ – ED. PRIVATA-PATRIMONIO-AMBIENTE</t>
  </si>
  <si>
    <t xml:space="preserve">Procedimenti in materia di Permessi di costruire relativi a: Rilascio Permessi (art. 20 D.P.R. 380/2001 e s.m.i.) Rilascio Permessi in sostituzione della SCIA (art. 23 D.P.R. 380/2001 e s.m.i.)
</t>
  </si>
  <si>
    <t>Indicatore di probabilità</t>
  </si>
  <si>
    <t>LIVELLO</t>
  </si>
  <si>
    <t>Discrezionalità</t>
  </si>
  <si>
    <t>ALTO</t>
  </si>
  <si>
    <t>MEDIO</t>
  </si>
  <si>
    <t>BASSO</t>
  </si>
  <si>
    <t>Focalizza il grado di discrezionalità nelle attività svolte o negli atti prodotti; esprime l’entità del rischio in conseguenza delle responsabilità attribuite e della necessità di dare risposta immediata all’emergenza</t>
  </si>
  <si>
    <t>x</t>
  </si>
  <si>
    <t>Coerenza operativa</t>
  </si>
  <si>
    <t>Coerenza fra le prassi operative sviluppate dalle unità organizzative che svolgono il processo e gli strumenti normativi e di regolamentazione che disciplinano lo stesso</t>
  </si>
  <si>
    <r>
      <rPr>
        <b/>
        <sz val="10"/>
        <color indexed="56"/>
        <rFont val="Calibri"/>
        <family val="2"/>
      </rPr>
      <t>Rilevanza degli interessi “</t>
    </r>
    <r>
      <rPr>
        <b/>
        <i/>
        <sz val="10"/>
        <color indexed="56"/>
        <rFont val="Calibri"/>
        <family val="2"/>
      </rPr>
      <t>esterni</t>
    </r>
    <r>
      <rPr>
        <b/>
        <sz val="10"/>
        <color indexed="56"/>
        <rFont val="Calibri"/>
        <family val="2"/>
      </rPr>
      <t>”</t>
    </r>
  </si>
  <si>
    <t>quantificati in termini di entità del beneficio economico e non, ottenibile dai soggetti destinatari del processo</t>
  </si>
  <si>
    <t>Livello di opacità del processo</t>
  </si>
  <si>
    <t>misurato attraverso solleciti scritti da parte del RPCT per la pubblicazione dei dati, le richieste di accesso civico “semplice” e/o “generalizzato”, gli eventuali rilievi da parte dell’organismo di vigilanza in sede di attestazione annuale del rispetto degli obblighi di trasparenza</t>
  </si>
  <si>
    <r>
      <rPr>
        <b/>
        <sz val="10"/>
        <color indexed="56"/>
        <rFont val="Calibri"/>
        <family val="2"/>
      </rPr>
      <t>Presenza di “</t>
    </r>
    <r>
      <rPr>
        <b/>
        <i/>
        <sz val="10"/>
        <color indexed="56"/>
        <rFont val="Calibri"/>
        <family val="2"/>
      </rPr>
      <t>eventi sentinella</t>
    </r>
    <r>
      <rPr>
        <b/>
        <sz val="10"/>
        <color indexed="56"/>
        <rFont val="Calibri"/>
        <family val="2"/>
      </rPr>
      <t>”</t>
    </r>
  </si>
  <si>
    <t>per il processo, ovvero procedimenti avviati dall’autorità giudiziaria o contabile o ricorsi amministrativi nei confronti dell’Ente o procedimenti disciplinari avviati nei confronti dei dipendenti impiegati sul processo in esame</t>
  </si>
  <si>
    <t>Livello di attuazione delle misure di prevenzione sia generali sia specifiche previste dal PTPCT per il processo/attività</t>
  </si>
  <si>
    <t>desunte dai monitoraggi effettuati dai responsabili</t>
  </si>
  <si>
    <t>Segnalazioni, reclami</t>
  </si>
  <si>
    <t>pervenuti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t>
  </si>
  <si>
    <t>Presenza di gravi rilievi a seguito dei controlli interni di regolarità amministrativa o di verifica</t>
  </si>
  <si>
    <r>
      <rPr>
        <sz val="10"/>
        <color indexed="8"/>
        <rFont val="Calibri"/>
        <family val="2"/>
      </rPr>
      <t>(</t>
    </r>
    <r>
      <rPr>
        <i/>
        <sz val="10"/>
        <color indexed="8"/>
        <rFont val="Calibri"/>
        <family val="2"/>
      </rPr>
      <t>ex</t>
    </r>
    <r>
      <rPr>
        <sz val="10"/>
        <color indexed="8"/>
        <rFont val="Calibri"/>
        <family val="2"/>
      </rPr>
      <t xml:space="preserve"> art. 147-bis, c. 2, TUEL), tali da richiedere annullamento in autotutela, revoca di provvedimenti adottati, ecc.</t>
    </r>
  </si>
  <si>
    <t>Capacità dell’Ente di far fronte alle proprie carenze organizzative nei ruoli di responsabilità</t>
  </si>
  <si>
    <r>
      <rPr>
        <sz val="10"/>
        <color indexed="8"/>
        <rFont val="Calibri"/>
        <family val="2"/>
      </rPr>
      <t>(Dirigenti, PO) attraverso l’acquisizione delle corrispondenti figure apicali anziché l’affidamento di interim</t>
    </r>
    <r>
      <rPr>
        <sz val="10"/>
        <color indexed="56"/>
        <rFont val="Calibri"/>
        <family val="2"/>
      </rPr>
      <t xml:space="preserve"> </t>
    </r>
  </si>
  <si>
    <t>valutazione di probabilità              Nr.</t>
  </si>
  <si>
    <t>OK</t>
  </si>
  <si>
    <t>Indicatore di impatto</t>
  </si>
  <si>
    <t>Impatto sull’immagine dell’Ente</t>
  </si>
  <si>
    <t>misurato attraverso il numero di articoli di giornale pubblicati sulla stampa locale o nazionale o dal numero di servizi radio-televisivi trasmessi, che hanno riguardato episodi di cattiva amministrazione, scarsa qualità dei servizi o corruzione</t>
  </si>
  <si>
    <t>Impatto in termini di contenzioso</t>
  </si>
  <si>
    <t>in termini di contenzioso, inteso come i costi economici e/o organizzativi sostenuti per il trattamento del contenzioso dall’Amministrazione</t>
  </si>
  <si>
    <t>Impatto organizzativo e/o sulla continuità del servizio</t>
  </si>
  <si>
    <t>inteso come l’effetto che il verificarsi di uno o più eventi rischiosi inerenti il processo può comportare nel normale svolgimento delle attività dell’Ente</t>
  </si>
  <si>
    <t>Danno generato</t>
  </si>
  <si>
    <r>
      <rPr>
        <sz val="10"/>
        <color indexed="8"/>
        <rFont val="Calibri"/>
        <family val="2"/>
      </rPr>
      <t xml:space="preserve">a seguito di irregolarità riscontrate da organismi interni di controllo (controlli interni, controllo di gestione, </t>
    </r>
    <r>
      <rPr>
        <i/>
        <sz val="10"/>
        <color indexed="8"/>
        <rFont val="Calibri"/>
        <family val="2"/>
      </rPr>
      <t>audit</t>
    </r>
    <r>
      <rPr>
        <sz val="10"/>
        <color indexed="8"/>
        <rFont val="Calibri"/>
        <family val="2"/>
      </rPr>
      <t>) o autorità esterne (Corte dei Conti, Autorità Giudiziaria, Autorità Amministrativa)</t>
    </r>
  </si>
  <si>
    <t>valutazione di impatto         Nr.</t>
  </si>
  <si>
    <t>VALUTAZIONE COMPLESSIVA</t>
  </si>
  <si>
    <t>tot</t>
  </si>
  <si>
    <t>VALUTAZIONE COMPLESSIVA DEL RISCHIO</t>
  </si>
  <si>
    <t>Valutazione complessiva del rischio</t>
  </si>
  <si>
    <t>PROB</t>
  </si>
  <si>
    <t>IMP</t>
  </si>
  <si>
    <t>RISCHIO</t>
  </si>
  <si>
    <t>probabilità</t>
  </si>
  <si>
    <t>impatto</t>
  </si>
  <si>
    <t>livello di rischio</t>
  </si>
  <si>
    <t xml:space="preserve">alto </t>
  </si>
  <si>
    <t>alto</t>
  </si>
  <si>
    <t>CRITICO</t>
  </si>
  <si>
    <t>medio</t>
  </si>
  <si>
    <t>critico</t>
  </si>
  <si>
    <t xml:space="preserve">basso </t>
  </si>
  <si>
    <t>basso</t>
  </si>
  <si>
    <t>MINIMO</t>
  </si>
  <si>
    <t>minimo</t>
  </si>
  <si>
    <t>PROVE VALORI</t>
  </si>
  <si>
    <t>MAX</t>
  </si>
  <si>
    <t>MEDI</t>
  </si>
  <si>
    <t>MIN</t>
  </si>
  <si>
    <t>VALUTAZIONE COMPLESSIVA PROBABILITA'</t>
  </si>
  <si>
    <t xml:space="preserve">ALTO DA </t>
  </si>
  <si>
    <t>A</t>
  </si>
  <si>
    <t xml:space="preserve">MEDIO DA </t>
  </si>
  <si>
    <t xml:space="preserve">BASSO DA </t>
  </si>
  <si>
    <t>VALUTAZIONE COMPLESSIVA IMPATTO</t>
  </si>
  <si>
    <t>ABUSI EDILIZI</t>
  </si>
  <si>
    <t>CILA ATT. EDILIAIZ LIBERA</t>
  </si>
  <si>
    <t>X</t>
  </si>
  <si>
    <t>SCIA</t>
  </si>
  <si>
    <t>ACCESSO ATTI</t>
  </si>
  <si>
    <t>Strumenti Urbanistici attuativi relativi a formazione, approvazione e gestione dei:
Programmi integrati e varianti relative Programmi di recupero urbano e varianti relative ecc</t>
  </si>
  <si>
    <t>Definizione e quantificazion e sanzioni (oneri di urbanizzazion
e, monetizzazion e parcheggi, relativi a Permessi di costruire,S.C.I.A. e Attivita
Edilizia Libera in sanatoria)</t>
  </si>
  <si>
    <t>Rimborso contributo di costruzione</t>
  </si>
  <si>
    <t>Variazione del Piano degli Interventi</t>
  </si>
  <si>
    <t>Approvazione dei Piani di prevenzione e disinfestazione del territorio comunale 
(applicazione del D.Lgs n° 152/06 e s.m.i.</t>
  </si>
  <si>
    <t>Sottoscrizione protocolli di intesa/Convenzioni</t>
  </si>
  <si>
    <t>Controllo idoneità alloggiativa</t>
  </si>
  <si>
    <t>SUAP: Rilascio permessi di costruire relativi alle attivita industriali, artigianali, commerciali agricole, bancarie e alberghiere</t>
  </si>
  <si>
    <t>Rilascio Permessi di costruire in sanatoria (D.L. 380/2001 art.36)
con: istruttoria, verifiche, sopralluoghi, Verbali di accertamento edilizio, archivio,
richiesta integrazioni e istruttoria elaborati integratit</t>
  </si>
  <si>
    <t>Procedura di svincolo fideiussioni relative a scomputo oneri</t>
  </si>
  <si>
    <t>Rilascio condoni edilizi definiti (e/o concessioni in sanatoria
relativi agli anni 1985/1994/2003)-Legge 47/85 , legge 724/94, legge 269/03 -
326/03 non ancora conclusi.</t>
  </si>
  <si>
    <t>Interventi in edifici privati con problematich eigienico- sanitarie</t>
  </si>
  <si>
    <t xml:space="preserve"> procedure standard per i controlli - e analisi degli esposti (presunto abuso)</t>
  </si>
  <si>
    <t>SETTORE TECNICO  – AREA V^ – PATRIMONIO-AMBIENTE</t>
  </si>
  <si>
    <t>Affidamento servizi sottosoglia mediante utilizzo Mercato elettronicoper il settore Patrimonio/Ambiente</t>
  </si>
  <si>
    <t>incarichi di patrocinio o consulenza legale a professionisti esterni</t>
  </si>
  <si>
    <t xml:space="preserve">Incarichi 
professionali di progettazione e collaudo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</si>
</sst>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0">
    <font>
      <sz val="11"/>
      <color rgb="FF000000"/>
      <name val="Calibri"/>
      <family val="2"/>
    </font>
    <font>
      <sz val="11"/>
      <color indexed="8"/>
      <name val="Calibri"/>
      <family val="2"/>
    </font>
    <font>
      <sz val="10"/>
      <color indexed="8"/>
      <name val="Calibri"/>
      <family val="2"/>
    </font>
    <font>
      <b/>
      <sz val="10"/>
      <color indexed="56"/>
      <name val="Calibri"/>
      <family val="2"/>
    </font>
    <font>
      <b/>
      <i/>
      <sz val="10"/>
      <color indexed="56"/>
      <name val="Calibri"/>
      <family val="2"/>
    </font>
    <font>
      <i/>
      <sz val="10"/>
      <color indexed="8"/>
      <name val="Calibri"/>
      <family val="2"/>
    </font>
    <font>
      <sz val="10"/>
      <color indexed="5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8"/>
      <name val="Calibri"/>
      <family val="2"/>
    </font>
    <font>
      <b/>
      <sz val="10"/>
      <color indexed="9"/>
      <name val="Calibri"/>
      <family val="2"/>
    </font>
    <font>
      <b/>
      <sz val="11"/>
      <color indexed="56"/>
      <name val="Calibri"/>
      <family val="2"/>
    </font>
    <font>
      <b/>
      <sz val="9"/>
      <color indexed="56"/>
      <name val="Calibri"/>
      <family val="2"/>
    </font>
    <font>
      <b/>
      <sz val="16"/>
      <color indexed="8"/>
      <name val="Calibri"/>
      <family val="2"/>
    </font>
    <font>
      <b/>
      <sz val="12"/>
      <color indexed="8"/>
      <name val="Calibri"/>
      <family val="2"/>
    </font>
    <font>
      <b/>
      <sz val="10"/>
      <color indexed="10"/>
      <name val="Calibri"/>
      <family val="2"/>
    </font>
    <font>
      <sz val="10"/>
      <color indexed="8"/>
      <name val="Times New Roman"/>
      <family val="1"/>
    </font>
    <font>
      <sz val="10"/>
      <color indexed="9"/>
      <name val="Times New Roman"/>
      <family val="1"/>
    </font>
    <font>
      <sz val="10"/>
      <color indexed="9"/>
      <name val="Wingdings"/>
      <family val="0"/>
    </font>
    <font>
      <sz val="10"/>
      <color indexed="8"/>
      <name val="Wingdings"/>
      <family val="0"/>
    </font>
    <font>
      <b/>
      <sz val="10"/>
      <color indexed="8"/>
      <name val="Times New Roman"/>
      <family val="1"/>
    </font>
    <font>
      <b/>
      <sz val="14"/>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0000"/>
      <name val="Calibri"/>
      <family val="2"/>
    </font>
    <font>
      <b/>
      <sz val="11"/>
      <color rgb="FF000000"/>
      <name val="Calibri"/>
      <family val="2"/>
    </font>
    <font>
      <b/>
      <sz val="10"/>
      <color rgb="FF000000"/>
      <name val="Calibri"/>
      <family val="2"/>
    </font>
    <font>
      <b/>
      <sz val="10"/>
      <color rgb="FFFFFFFF"/>
      <name val="Calibri"/>
      <family val="2"/>
    </font>
    <font>
      <b/>
      <sz val="11"/>
      <color rgb="FF003366"/>
      <name val="Calibri"/>
      <family val="2"/>
    </font>
    <font>
      <b/>
      <sz val="9"/>
      <color rgb="FF003366"/>
      <name val="Calibri"/>
      <family val="2"/>
    </font>
    <font>
      <b/>
      <sz val="10"/>
      <color rgb="FF003366"/>
      <name val="Calibri"/>
      <family val="2"/>
    </font>
    <font>
      <b/>
      <sz val="16"/>
      <color rgb="FF000000"/>
      <name val="Calibri"/>
      <family val="2"/>
    </font>
    <font>
      <b/>
      <sz val="12"/>
      <color rgb="FF000000"/>
      <name val="Calibri"/>
      <family val="2"/>
    </font>
    <font>
      <b/>
      <sz val="10"/>
      <color rgb="FFFF0000"/>
      <name val="Calibri"/>
      <family val="2"/>
    </font>
    <font>
      <sz val="10"/>
      <color rgb="FF000000"/>
      <name val="Times New Roman"/>
      <family val="1"/>
    </font>
    <font>
      <sz val="10"/>
      <color rgb="FFFFFFFF"/>
      <name val="Times New Roman"/>
      <family val="1"/>
    </font>
    <font>
      <sz val="10"/>
      <color rgb="FFFFFFFF"/>
      <name val="Wingdings"/>
      <family val="0"/>
    </font>
    <font>
      <sz val="10"/>
      <color rgb="FF000000"/>
      <name val="Wingdings"/>
      <family val="0"/>
    </font>
    <font>
      <b/>
      <sz val="14"/>
      <color rgb="FFFF0000"/>
      <name val="Calibri"/>
      <family val="2"/>
    </font>
    <font>
      <b/>
      <sz val="11"/>
      <color rgb="FFFFFFFF"/>
      <name val="Calibri"/>
      <family val="2"/>
    </font>
    <font>
      <b/>
      <sz val="10"/>
      <color rgb="FF00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rgb="FF333399"/>
        <bgColor indexed="64"/>
      </patternFill>
    </fill>
    <fill>
      <patternFill patternType="solid">
        <fgColor rgb="FFC0C0C0"/>
        <bgColor indexed="64"/>
      </patternFill>
    </fill>
    <fill>
      <patternFill patternType="solid">
        <fgColor rgb="FFFFFF99"/>
        <bgColor indexed="64"/>
      </patternFill>
    </fill>
    <fill>
      <patternFill patternType="solid">
        <fgColor rgb="FFCCCCFF"/>
        <bgColor indexed="64"/>
      </patternFill>
    </fill>
    <fill>
      <patternFill patternType="solid">
        <fgColor rgb="FFFFCC99"/>
        <bgColor indexed="64"/>
      </patternFill>
    </fill>
    <fill>
      <patternFill patternType="solid">
        <fgColor rgb="FF99CCFF"/>
        <bgColor indexed="64"/>
      </patternFill>
    </fill>
    <fill>
      <patternFill patternType="solid">
        <fgColor rgb="FF008000"/>
        <bgColor indexed="64"/>
      </patternFill>
    </fill>
    <fill>
      <patternFill patternType="solid">
        <fgColor rgb="FF993300"/>
        <bgColor indexed="64"/>
      </patternFill>
    </fill>
    <fill>
      <patternFill patternType="solid">
        <fgColor rgb="FF00FF00"/>
        <bgColor indexed="64"/>
      </patternFill>
    </fill>
    <fill>
      <patternFill patternType="solid">
        <fgColor rgb="FFFF8080"/>
        <bgColor indexed="64"/>
      </patternFill>
    </fill>
    <fill>
      <patternFill patternType="solid">
        <fgColor rgb="FFFF0000"/>
        <bgColor indexed="64"/>
      </patternFill>
    </fill>
    <fill>
      <patternFill patternType="solid">
        <fgColor rgb="FFFF6600"/>
        <bgColor indexed="64"/>
      </patternFill>
    </fill>
    <fill>
      <patternFill patternType="solid">
        <fgColor rgb="FFFFCC00"/>
        <bgColor indexed="64"/>
      </patternFill>
    </fill>
    <fill>
      <patternFill patternType="solid">
        <fgColor theme="0" tint="-0.24997000396251678"/>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right style="thin"/>
      <top style="thin"/>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border>
    <border>
      <left style="medium"/>
      <right/>
      <top style="medium"/>
      <bottom/>
    </border>
    <border>
      <left/>
      <right/>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5">
    <xf numFmtId="0" fontId="0" fillId="0" borderId="0" xfId="0" applyAlignment="1">
      <alignment/>
    </xf>
    <xf numFmtId="0" fontId="53" fillId="0" borderId="0" xfId="0" applyFont="1" applyAlignment="1">
      <alignment horizontal="center" vertical="center"/>
    </xf>
    <xf numFmtId="0" fontId="53" fillId="0" borderId="0" xfId="0" applyFont="1" applyAlignment="1">
      <alignment/>
    </xf>
    <xf numFmtId="0" fontId="53" fillId="0" borderId="0" xfId="0" applyFont="1" applyAlignment="1">
      <alignment horizontal="center"/>
    </xf>
    <xf numFmtId="0" fontId="53" fillId="0" borderId="0" xfId="0" applyFont="1" applyAlignment="1">
      <alignment/>
    </xf>
    <xf numFmtId="0" fontId="53" fillId="0" borderId="0" xfId="0" applyFont="1" applyAlignment="1">
      <alignment horizontal="center" vertical="center" wrapText="1"/>
    </xf>
    <xf numFmtId="0" fontId="53" fillId="0" borderId="0" xfId="0" applyFont="1" applyAlignment="1">
      <alignment wrapText="1"/>
    </xf>
    <xf numFmtId="0" fontId="53" fillId="0" borderId="0" xfId="0" applyFont="1" applyAlignment="1">
      <alignment horizontal="center" wrapText="1"/>
    </xf>
    <xf numFmtId="0" fontId="53" fillId="0" borderId="0" xfId="0" applyFont="1" applyAlignment="1">
      <alignment wrapText="1"/>
    </xf>
    <xf numFmtId="0" fontId="54" fillId="33" borderId="0" xfId="0" applyFont="1" applyFill="1" applyAlignment="1">
      <alignment wrapText="1"/>
    </xf>
    <xf numFmtId="0" fontId="55" fillId="0" borderId="0" xfId="0" applyFont="1" applyAlignment="1">
      <alignment horizontal="center" vertical="center" wrapText="1"/>
    </xf>
    <xf numFmtId="0" fontId="56" fillId="34" borderId="10" xfId="0" applyFont="1" applyFill="1" applyBorder="1" applyAlignment="1">
      <alignment vertical="center" wrapText="1"/>
    </xf>
    <xf numFmtId="0" fontId="56" fillId="34" borderId="10"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1" xfId="0" applyFont="1" applyFill="1" applyBorder="1" applyAlignment="1">
      <alignment vertical="center" wrapText="1"/>
    </xf>
    <xf numFmtId="0" fontId="55" fillId="0" borderId="0" xfId="0" applyFont="1" applyAlignment="1">
      <alignment vertical="center"/>
    </xf>
    <xf numFmtId="0" fontId="53" fillId="35" borderId="12" xfId="0" applyFont="1" applyFill="1" applyBorder="1" applyAlignment="1">
      <alignment horizontal="center" vertical="center" wrapText="1"/>
    </xf>
    <xf numFmtId="0" fontId="53" fillId="35" borderId="13" xfId="0" applyFont="1" applyFill="1" applyBorder="1" applyAlignment="1">
      <alignment horizontal="left" vertical="center" wrapText="1"/>
    </xf>
    <xf numFmtId="0" fontId="53" fillId="35" borderId="13"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53" fillId="0" borderId="17" xfId="0" applyFont="1" applyBorder="1" applyAlignment="1" applyProtection="1">
      <alignment horizontal="left" vertical="center" wrapText="1"/>
      <protection/>
    </xf>
    <xf numFmtId="0" fontId="53" fillId="0" borderId="0" xfId="0" applyFont="1" applyAlignment="1">
      <alignment horizontal="left" vertical="center" wrapText="1"/>
    </xf>
    <xf numFmtId="49" fontId="53" fillId="35" borderId="13" xfId="0" applyNumberFormat="1" applyFont="1" applyFill="1" applyBorder="1" applyAlignment="1">
      <alignment horizontal="left" vertical="center" wrapText="1"/>
    </xf>
    <xf numFmtId="0" fontId="53" fillId="0" borderId="15" xfId="0" applyFont="1" applyBorder="1" applyAlignment="1" applyProtection="1">
      <alignment horizontal="left" vertical="center" wrapText="1"/>
      <protection/>
    </xf>
    <xf numFmtId="0" fontId="53" fillId="0" borderId="16" xfId="0" applyFont="1" applyBorder="1" applyAlignment="1" applyProtection="1">
      <alignment horizontal="left" vertical="center" wrapText="1"/>
      <protection/>
    </xf>
    <xf numFmtId="49" fontId="53" fillId="35" borderId="12" xfId="0" applyNumberFormat="1" applyFont="1" applyFill="1" applyBorder="1" applyAlignment="1">
      <alignment vertical="center" wrapText="1"/>
    </xf>
    <xf numFmtId="0" fontId="53" fillId="0" borderId="18" xfId="0" applyFont="1" applyBorder="1" applyAlignment="1">
      <alignment vertical="center" wrapText="1"/>
    </xf>
    <xf numFmtId="0" fontId="53" fillId="0" borderId="19" xfId="0" applyFont="1" applyBorder="1" applyAlignment="1">
      <alignment vertical="center" wrapText="1"/>
    </xf>
    <xf numFmtId="0" fontId="53" fillId="35" borderId="20" xfId="0" applyFont="1" applyFill="1" applyBorder="1" applyAlignment="1">
      <alignment horizontal="center" vertical="center" wrapText="1"/>
    </xf>
    <xf numFmtId="0" fontId="53" fillId="0" borderId="19" xfId="0" applyFont="1" applyBorder="1" applyAlignment="1" applyProtection="1">
      <alignment vertical="center" wrapText="1"/>
      <protection/>
    </xf>
    <xf numFmtId="0" fontId="53" fillId="0" borderId="18" xfId="0" applyFont="1" applyBorder="1" applyAlignment="1" applyProtection="1">
      <alignment vertical="center" wrapText="1"/>
      <protection/>
    </xf>
    <xf numFmtId="0" fontId="53" fillId="0" borderId="19" xfId="0" applyFont="1" applyBorder="1" applyAlignment="1" applyProtection="1">
      <alignment vertical="center" wrapText="1"/>
      <protection/>
    </xf>
    <xf numFmtId="0" fontId="53" fillId="0" borderId="0" xfId="0" applyFont="1" applyBorder="1" applyAlignment="1">
      <alignment/>
    </xf>
    <xf numFmtId="0" fontId="54" fillId="0" borderId="0" xfId="0" applyFont="1" applyBorder="1" applyAlignment="1">
      <alignment horizontal="right"/>
    </xf>
    <xf numFmtId="49" fontId="57" fillId="36" borderId="0" xfId="0" applyNumberFormat="1" applyFont="1" applyFill="1" applyBorder="1" applyAlignment="1" applyProtection="1">
      <alignment/>
      <protection/>
    </xf>
    <xf numFmtId="49" fontId="57" fillId="36" borderId="0" xfId="0" applyNumberFormat="1" applyFont="1" applyFill="1" applyBorder="1" applyAlignment="1">
      <alignment/>
    </xf>
    <xf numFmtId="49" fontId="58" fillId="36" borderId="0" xfId="0" applyNumberFormat="1" applyFont="1" applyFill="1" applyBorder="1" applyAlignment="1" applyProtection="1">
      <alignment horizontal="left" wrapText="1"/>
      <protection/>
    </xf>
    <xf numFmtId="49" fontId="57" fillId="36" borderId="0" xfId="0" applyNumberFormat="1" applyFont="1" applyFill="1" applyBorder="1" applyAlignment="1">
      <alignment wrapText="1"/>
    </xf>
    <xf numFmtId="0" fontId="59" fillId="37" borderId="12" xfId="0" applyFont="1" applyFill="1" applyBorder="1" applyAlignment="1">
      <alignment horizontal="justify" wrapText="1"/>
    </xf>
    <xf numFmtId="0" fontId="59" fillId="37" borderId="12" xfId="0" applyFont="1" applyFill="1" applyBorder="1" applyAlignment="1">
      <alignment horizontal="center" vertical="center" wrapText="1"/>
    </xf>
    <xf numFmtId="0" fontId="53" fillId="0" borderId="12" xfId="0" applyFont="1" applyBorder="1" applyAlignment="1">
      <alignment wrapText="1"/>
    </xf>
    <xf numFmtId="0" fontId="53" fillId="0" borderId="12" xfId="0" applyFont="1" applyBorder="1" applyAlignment="1">
      <alignment horizontal="justify" wrapText="1"/>
    </xf>
    <xf numFmtId="0" fontId="60" fillId="38" borderId="12" xfId="0" applyFont="1" applyFill="1" applyBorder="1" applyAlignment="1">
      <alignment horizontal="center" vertical="center"/>
    </xf>
    <xf numFmtId="0" fontId="53" fillId="39" borderId="0" xfId="0" applyFont="1" applyFill="1" applyBorder="1" applyAlignment="1">
      <alignment/>
    </xf>
    <xf numFmtId="0" fontId="54" fillId="0" borderId="0" xfId="0" applyFont="1" applyBorder="1" applyAlignment="1">
      <alignment/>
    </xf>
    <xf numFmtId="0" fontId="60" fillId="38" borderId="21" xfId="0" applyFont="1" applyFill="1" applyBorder="1" applyAlignment="1">
      <alignment horizontal="center" vertical="center"/>
    </xf>
    <xf numFmtId="0" fontId="56" fillId="40" borderId="12" xfId="0" applyFont="1" applyFill="1" applyBorder="1" applyAlignment="1">
      <alignment horizontal="center" vertical="top" wrapText="1"/>
    </xf>
    <xf numFmtId="0" fontId="56" fillId="40" borderId="12" xfId="0" applyFont="1" applyFill="1" applyBorder="1" applyAlignment="1">
      <alignment horizontal="right" vertical="top" wrapText="1"/>
    </xf>
    <xf numFmtId="0" fontId="53" fillId="0" borderId="12" xfId="0" applyFont="1" applyBorder="1" applyAlignment="1">
      <alignment/>
    </xf>
    <xf numFmtId="0" fontId="59" fillId="37" borderId="22" xfId="0" applyFont="1" applyFill="1" applyBorder="1" applyAlignment="1">
      <alignment horizontal="justify" wrapText="1"/>
    </xf>
    <xf numFmtId="0" fontId="59" fillId="37" borderId="23" xfId="0" applyFont="1" applyFill="1" applyBorder="1" applyAlignment="1">
      <alignment horizontal="justify" wrapText="1"/>
    </xf>
    <xf numFmtId="0" fontId="53" fillId="0" borderId="24" xfId="0" applyFont="1" applyBorder="1" applyAlignment="1">
      <alignment wrapText="1"/>
    </xf>
    <xf numFmtId="0" fontId="53" fillId="0" borderId="0" xfId="0" applyFont="1" applyAlignment="1">
      <alignment horizontal="justify" wrapText="1"/>
    </xf>
    <xf numFmtId="0" fontId="53" fillId="0" borderId="25" xfId="0" applyFont="1" applyBorder="1" applyAlignment="1">
      <alignment horizontal="justify" wrapText="1"/>
    </xf>
    <xf numFmtId="0" fontId="56" fillId="41" borderId="12" xfId="0" applyFont="1" applyFill="1" applyBorder="1" applyAlignment="1">
      <alignment horizontal="center" vertical="top" wrapText="1"/>
    </xf>
    <xf numFmtId="0" fontId="56" fillId="41" borderId="12" xfId="0" applyFont="1" applyFill="1" applyBorder="1" applyAlignment="1">
      <alignment horizontal="right" vertical="top" wrapText="1"/>
    </xf>
    <xf numFmtId="0" fontId="61" fillId="0" borderId="0" xfId="0" applyFont="1" applyBorder="1" applyAlignment="1">
      <alignment horizontal="right"/>
    </xf>
    <xf numFmtId="0" fontId="55" fillId="42" borderId="0" xfId="0" applyFont="1" applyFill="1" applyBorder="1" applyAlignment="1">
      <alignment horizontal="right"/>
    </xf>
    <xf numFmtId="0" fontId="55" fillId="42" borderId="0" xfId="0" applyFont="1" applyFill="1" applyBorder="1" applyAlignment="1">
      <alignment/>
    </xf>
    <xf numFmtId="0" fontId="62" fillId="42" borderId="0" xfId="0" applyFont="1" applyFill="1" applyBorder="1" applyAlignment="1">
      <alignment/>
    </xf>
    <xf numFmtId="0" fontId="55" fillId="43" borderId="0" xfId="0" applyFont="1" applyFill="1" applyBorder="1" applyAlignment="1">
      <alignment horizontal="right"/>
    </xf>
    <xf numFmtId="0" fontId="55" fillId="43" borderId="0" xfId="0" applyFont="1" applyFill="1" applyBorder="1" applyAlignment="1">
      <alignment/>
    </xf>
    <xf numFmtId="0" fontId="62" fillId="43" borderId="0" xfId="0" applyFont="1" applyFill="1" applyBorder="1" applyAlignment="1">
      <alignment/>
    </xf>
    <xf numFmtId="0" fontId="61" fillId="39" borderId="0" xfId="0" applyFont="1" applyFill="1" applyBorder="1" applyAlignment="1">
      <alignment horizontal="right"/>
    </xf>
    <xf numFmtId="0" fontId="61" fillId="39" borderId="0" xfId="0" applyFont="1" applyFill="1" applyBorder="1" applyAlignment="1">
      <alignment/>
    </xf>
    <xf numFmtId="0" fontId="53" fillId="33" borderId="0" xfId="0" applyFont="1" applyFill="1" applyBorder="1" applyAlignment="1">
      <alignment/>
    </xf>
    <xf numFmtId="0" fontId="63" fillId="39" borderId="26" xfId="0" applyFont="1" applyFill="1" applyBorder="1" applyAlignment="1">
      <alignment horizontal="justify" vertical="top" wrapText="1"/>
    </xf>
    <xf numFmtId="0" fontId="63" fillId="39" borderId="27" xfId="0" applyFont="1" applyFill="1" applyBorder="1" applyAlignment="1">
      <alignment horizontal="justify" vertical="top" wrapText="1"/>
    </xf>
    <xf numFmtId="0" fontId="63" fillId="39" borderId="28" xfId="0" applyFont="1" applyFill="1" applyBorder="1" applyAlignment="1">
      <alignment horizontal="justify" vertical="top" wrapText="1"/>
    </xf>
    <xf numFmtId="0" fontId="64" fillId="44" borderId="24" xfId="0" applyFont="1" applyFill="1" applyBorder="1" applyAlignment="1">
      <alignment horizontal="justify" vertical="top" wrapText="1"/>
    </xf>
    <xf numFmtId="0" fontId="65" fillId="44" borderId="25" xfId="0" applyFont="1" applyFill="1" applyBorder="1" applyAlignment="1">
      <alignment horizontal="justify" vertical="top" wrapText="1"/>
    </xf>
    <xf numFmtId="0" fontId="64" fillId="44" borderId="25" xfId="0" applyFont="1" applyFill="1" applyBorder="1" applyAlignment="1">
      <alignment horizontal="justify" vertical="top" wrapText="1"/>
    </xf>
    <xf numFmtId="0" fontId="64" fillId="41" borderId="24" xfId="0" applyFont="1" applyFill="1" applyBorder="1" applyAlignment="1">
      <alignment horizontal="justify" vertical="top" wrapText="1"/>
    </xf>
    <xf numFmtId="0" fontId="65" fillId="41" borderId="25" xfId="0" applyFont="1" applyFill="1" applyBorder="1" applyAlignment="1">
      <alignment horizontal="justify" vertical="top" wrapText="1"/>
    </xf>
    <xf numFmtId="0" fontId="64" fillId="41" borderId="25" xfId="0" applyFont="1" applyFill="1" applyBorder="1" applyAlignment="1">
      <alignment horizontal="justify" vertical="top" wrapText="1"/>
    </xf>
    <xf numFmtId="0" fontId="64" fillId="45" borderId="24" xfId="0" applyFont="1" applyFill="1" applyBorder="1" applyAlignment="1">
      <alignment horizontal="justify" vertical="top" wrapText="1"/>
    </xf>
    <xf numFmtId="0" fontId="65" fillId="45" borderId="25" xfId="0" applyFont="1" applyFill="1" applyBorder="1" applyAlignment="1">
      <alignment horizontal="justify" vertical="top" wrapText="1"/>
    </xf>
    <xf numFmtId="0" fontId="64" fillId="45" borderId="25" xfId="0" applyFont="1" applyFill="1" applyBorder="1" applyAlignment="1">
      <alignment horizontal="justify" vertical="top" wrapText="1"/>
    </xf>
    <xf numFmtId="0" fontId="63" fillId="33" borderId="24" xfId="0" applyFont="1" applyFill="1" applyBorder="1" applyAlignment="1">
      <alignment horizontal="justify" vertical="top" wrapText="1"/>
    </xf>
    <xf numFmtId="0" fontId="66" fillId="33" borderId="25" xfId="0" applyFont="1" applyFill="1" applyBorder="1" applyAlignment="1">
      <alignment horizontal="justify" vertical="top" wrapText="1"/>
    </xf>
    <xf numFmtId="0" fontId="63" fillId="33" borderId="25" xfId="0" applyFont="1" applyFill="1" applyBorder="1" applyAlignment="1">
      <alignment horizontal="justify" vertical="top" wrapText="1"/>
    </xf>
    <xf numFmtId="0" fontId="63" fillId="40" borderId="24" xfId="0" applyFont="1" applyFill="1" applyBorder="1" applyAlignment="1">
      <alignment horizontal="justify" vertical="top" wrapText="1"/>
    </xf>
    <xf numFmtId="0" fontId="65" fillId="40" borderId="25" xfId="0" applyFont="1" applyFill="1" applyBorder="1" applyAlignment="1">
      <alignment horizontal="justify" vertical="top" wrapText="1"/>
    </xf>
    <xf numFmtId="0" fontId="63" fillId="40" borderId="25" xfId="0" applyFont="1" applyFill="1" applyBorder="1" applyAlignment="1">
      <alignment horizontal="justify" vertical="top" wrapText="1"/>
    </xf>
    <xf numFmtId="0" fontId="53" fillId="0" borderId="0" xfId="0" applyFont="1" applyBorder="1" applyAlignment="1">
      <alignment horizontal="right"/>
    </xf>
    <xf numFmtId="0" fontId="55" fillId="46" borderId="0" xfId="0" applyFont="1" applyFill="1" applyBorder="1" applyAlignment="1">
      <alignment horizontal="center"/>
    </xf>
    <xf numFmtId="0" fontId="55" fillId="0" borderId="0" xfId="0" applyFont="1" applyBorder="1" applyAlignment="1">
      <alignment/>
    </xf>
    <xf numFmtId="0" fontId="53" fillId="0" borderId="0" xfId="0" applyFont="1" applyBorder="1" applyAlignment="1">
      <alignment/>
    </xf>
    <xf numFmtId="0" fontId="53" fillId="38" borderId="12" xfId="0" applyFont="1" applyFill="1" applyBorder="1" applyAlignment="1">
      <alignment horizontal="center"/>
    </xf>
    <xf numFmtId="0" fontId="53" fillId="0" borderId="0" xfId="0" applyFont="1" applyBorder="1" applyAlignment="1">
      <alignment horizontal="center"/>
    </xf>
    <xf numFmtId="0" fontId="55" fillId="0" borderId="0" xfId="0" applyFont="1" applyBorder="1" applyAlignment="1">
      <alignment horizontal="center"/>
    </xf>
    <xf numFmtId="0" fontId="53" fillId="0" borderId="0" xfId="0" applyFont="1" applyBorder="1" applyAlignment="1">
      <alignment horizontal="right"/>
    </xf>
    <xf numFmtId="0" fontId="55" fillId="0" borderId="0" xfId="0" applyFont="1" applyBorder="1" applyAlignment="1">
      <alignment horizontal="right"/>
    </xf>
    <xf numFmtId="0" fontId="53" fillId="0" borderId="12" xfId="0" applyFont="1" applyBorder="1" applyAlignment="1">
      <alignment horizontal="right"/>
    </xf>
    <xf numFmtId="0" fontId="53" fillId="0" borderId="12" xfId="0" applyFont="1" applyBorder="1" applyAlignment="1">
      <alignment horizontal="center"/>
    </xf>
    <xf numFmtId="0" fontId="53" fillId="46" borderId="12" xfId="0" applyFont="1" applyFill="1" applyBorder="1" applyAlignment="1">
      <alignment horizontal="center"/>
    </xf>
    <xf numFmtId="49" fontId="57" fillId="36" borderId="0" xfId="0" applyNumberFormat="1" applyFont="1" applyFill="1" applyBorder="1" applyAlignment="1">
      <alignment horizontal="left" wrapText="1"/>
    </xf>
    <xf numFmtId="49" fontId="57" fillId="36" borderId="0" xfId="0" applyNumberFormat="1" applyFont="1" applyFill="1" applyBorder="1" applyAlignment="1" applyProtection="1">
      <alignment horizontal="left" wrapText="1"/>
      <protection/>
    </xf>
    <xf numFmtId="0" fontId="67" fillId="0" borderId="0" xfId="0" applyFont="1" applyAlignment="1">
      <alignment/>
    </xf>
    <xf numFmtId="49" fontId="53" fillId="47" borderId="12" xfId="0" applyNumberFormat="1" applyFont="1" applyFill="1" applyBorder="1" applyAlignment="1">
      <alignment vertical="center" wrapText="1"/>
    </xf>
    <xf numFmtId="49" fontId="53" fillId="48" borderId="12" xfId="0" applyNumberFormat="1" applyFont="1" applyFill="1" applyBorder="1" applyAlignment="1">
      <alignment vertical="center" wrapText="1"/>
    </xf>
    <xf numFmtId="0" fontId="53" fillId="48" borderId="13" xfId="0" applyFont="1" applyFill="1" applyBorder="1" applyAlignment="1">
      <alignment horizontal="center" vertical="center" wrapText="1"/>
    </xf>
    <xf numFmtId="0" fontId="53" fillId="48" borderId="14" xfId="0" applyFont="1" applyFill="1" applyBorder="1" applyAlignment="1">
      <alignment horizontal="center" vertical="center" wrapText="1"/>
    </xf>
    <xf numFmtId="0" fontId="53" fillId="47" borderId="12" xfId="0" applyFont="1" applyFill="1" applyBorder="1" applyAlignment="1">
      <alignment horizontal="center" vertical="center" wrapText="1"/>
    </xf>
    <xf numFmtId="0" fontId="53" fillId="47" borderId="20" xfId="0" applyFont="1" applyFill="1" applyBorder="1" applyAlignment="1">
      <alignment horizontal="center" vertical="center" wrapText="1"/>
    </xf>
    <xf numFmtId="0" fontId="53" fillId="48" borderId="12" xfId="0" applyFont="1" applyFill="1" applyBorder="1" applyAlignment="1">
      <alignment horizontal="center" vertical="center" wrapText="1"/>
    </xf>
    <xf numFmtId="0" fontId="53" fillId="48" borderId="20" xfId="0" applyFont="1" applyFill="1" applyBorder="1" applyAlignment="1">
      <alignment horizontal="center" vertical="center" wrapText="1"/>
    </xf>
    <xf numFmtId="0" fontId="68" fillId="34" borderId="0" xfId="0" applyFont="1" applyFill="1" applyBorder="1" applyAlignment="1">
      <alignment horizontal="center" vertical="center" wrapText="1"/>
    </xf>
    <xf numFmtId="0" fontId="69" fillId="39" borderId="29" xfId="0" applyFont="1" applyFill="1" applyBorder="1" applyAlignment="1">
      <alignment horizontal="center" vertical="top" wrapText="1"/>
    </xf>
    <xf numFmtId="0" fontId="56" fillId="40" borderId="0" xfId="0" applyFont="1" applyFill="1" applyBorder="1" applyAlignment="1">
      <alignment horizontal="center" wrapText="1"/>
    </xf>
    <xf numFmtId="0" fontId="56" fillId="41" borderId="26" xfId="0" applyFont="1" applyFill="1" applyBorder="1" applyAlignment="1">
      <alignment horizontal="justify" wrapText="1"/>
    </xf>
    <xf numFmtId="0" fontId="56" fillId="41" borderId="0" xfId="0" applyFont="1" applyFill="1" applyBorder="1" applyAlignment="1">
      <alignment horizontal="center" wrapText="1"/>
    </xf>
    <xf numFmtId="0" fontId="54" fillId="0" borderId="0" xfId="0" applyFont="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
  <sheetViews>
    <sheetView tabSelected="1" zoomScale="75" zoomScaleNormal="75" zoomScalePageLayoutView="0" workbookViewId="0" topLeftCell="A16">
      <selection activeCell="F9" sqref="F9"/>
    </sheetView>
  </sheetViews>
  <sheetFormatPr defaultColWidth="9.140625" defaultRowHeight="15"/>
  <cols>
    <col min="1" max="1" width="5.00390625" style="1" customWidth="1"/>
    <col min="2" max="2" width="18.57421875" style="2" customWidth="1"/>
    <col min="3" max="3" width="40.7109375" style="2" customWidth="1"/>
    <col min="4" max="4" width="12.140625" style="3" customWidth="1"/>
    <col min="5" max="5" width="11.140625" style="3" customWidth="1"/>
    <col min="6" max="6" width="12.421875" style="3" customWidth="1"/>
    <col min="7" max="7" width="55.8515625" style="4" customWidth="1"/>
    <col min="8" max="8" width="38.7109375" style="4" customWidth="1"/>
    <col min="9" max="9" width="59.28125" style="4" customWidth="1"/>
    <col min="10" max="64" width="9.140625" style="4" customWidth="1"/>
  </cols>
  <sheetData>
    <row r="1" spans="1:9" ht="18.75">
      <c r="A1" s="5"/>
      <c r="B1" s="100" t="s">
        <v>0</v>
      </c>
      <c r="C1" s="6"/>
      <c r="D1" s="7"/>
      <c r="E1" s="7"/>
      <c r="F1" s="7"/>
      <c r="G1" s="8"/>
      <c r="H1" s="8"/>
      <c r="I1" s="9" t="s">
        <v>1</v>
      </c>
    </row>
    <row r="2" spans="1:9" ht="15">
      <c r="A2" s="5"/>
      <c r="B2" s="6"/>
      <c r="C2" s="6"/>
      <c r="D2" s="109" t="s">
        <v>2</v>
      </c>
      <c r="E2" s="109"/>
      <c r="F2" s="109"/>
      <c r="G2" s="8"/>
      <c r="H2" s="8"/>
      <c r="I2" s="9" t="s">
        <v>3</v>
      </c>
    </row>
    <row r="3" spans="1:9" s="15" customFormat="1" ht="25.5">
      <c r="A3" s="10"/>
      <c r="B3" s="11" t="s">
        <v>4</v>
      </c>
      <c r="C3" s="11" t="s">
        <v>5</v>
      </c>
      <c r="D3" s="12" t="s">
        <v>6</v>
      </c>
      <c r="E3" s="12" t="s">
        <v>7</v>
      </c>
      <c r="F3" s="12" t="s">
        <v>8</v>
      </c>
      <c r="G3" s="13" t="s">
        <v>9</v>
      </c>
      <c r="H3" s="13" t="s">
        <v>10</v>
      </c>
      <c r="I3" s="14" t="s">
        <v>11</v>
      </c>
    </row>
    <row r="4" spans="1:9" s="23" customFormat="1" ht="76.5">
      <c r="A4" s="16">
        <v>1</v>
      </c>
      <c r="B4" s="17" t="str">
        <f>'Pr.(1)'!B2</f>
        <v>SETTORE TECNICO  – AREA V^ – ED. PRIVATA-PATRIMONIO-AMBIENTE</v>
      </c>
      <c r="C4" s="17" t="str">
        <f>'Pr.(1)'!B3</f>
        <v>Procedimenti in materia di Permessi di costruire relativi a: Rilascio Permessi (art. 20 D.P.R. 380/2001 e s.m.i.) Rilascio Permessi in sostituzione della SCIA (art. 23 D.P.R. 380/2001 e s.m.i.)
</v>
      </c>
      <c r="D4" s="18" t="str">
        <f>IF('Pr.(1)'!I24='Pr.(1)'!L24,'Pr.(1)'!G39,"NON COMPILATO")</f>
        <v>MEDIO</v>
      </c>
      <c r="E4" s="18" t="str">
        <f>IF('Pr.(1)'!I36='Pr.(1)'!L36,'Pr.(1)'!G40,"NON COMPILATO")</f>
        <v>ALTO</v>
      </c>
      <c r="F4" s="19" t="str">
        <f>'Pr.(1)'!G41</f>
        <v>CRITICO</v>
      </c>
      <c r="G4" s="20" t="s">
        <v>12</v>
      </c>
      <c r="H4" s="21" t="s">
        <v>13</v>
      </c>
      <c r="I4" s="22" t="s">
        <v>14</v>
      </c>
    </row>
    <row r="5" spans="1:9" ht="63.75">
      <c r="A5" s="16">
        <v>2</v>
      </c>
      <c r="B5" s="24" t="str">
        <f>'Pr.(2)'!B2</f>
        <v>SETTORE TECNICO  – AREA V^ – ED. PRIVATA-PATRIMONIO-AMBIENTE</v>
      </c>
      <c r="C5" s="24" t="str">
        <f>'Pr.(2)'!B3</f>
        <v>ABUSI EDILIZI</v>
      </c>
      <c r="D5" s="18" t="str">
        <f>IF('Pr.(2)'!I24='Pr.(2)'!L24,'Pr.(2)'!G39,"NON COMPILATO")</f>
        <v>ALTO</v>
      </c>
      <c r="E5" s="18" t="str">
        <f>IF('Pr.(2)'!I36='Pr.(2)'!L36,'Pr.(2)'!G40,"NON COMPILATO")</f>
        <v>MEDIO</v>
      </c>
      <c r="F5" s="19" t="str">
        <f>'Pr.(2)'!G41</f>
        <v>CRITICO</v>
      </c>
      <c r="G5" s="25" t="s">
        <v>12</v>
      </c>
      <c r="H5" s="26" t="s">
        <v>13</v>
      </c>
      <c r="I5" s="22" t="s">
        <v>15</v>
      </c>
    </row>
    <row r="6" spans="1:9" ht="51">
      <c r="A6" s="16">
        <v>3</v>
      </c>
      <c r="B6" s="27" t="str">
        <f>'Pr.(3)'!B2</f>
        <v>SETTORE TECNICO  – AREA V^ – ED. PRIVATA-PATRIMONIO-AMBIENTE</v>
      </c>
      <c r="C6" s="27" t="str">
        <f>'Pr.(3)'!B3</f>
        <v>CILA ATT. EDILIAIZ LIBERA</v>
      </c>
      <c r="D6" s="18" t="str">
        <f>IF('Pr.(3)'!I24='Pr.(3)'!L24,'Pr.(3)'!G39,"NON COMPILATO")</f>
        <v>BASSO</v>
      </c>
      <c r="E6" s="18" t="str">
        <f>IF('Pr.(3)'!I36='Pr.(3)'!L36,'Pr.(3)'!G40,"NON COMPILATO")</f>
        <v>BASSO</v>
      </c>
      <c r="F6" s="19" t="str">
        <f>'Pr.(3)'!G41</f>
        <v>MINIMO</v>
      </c>
      <c r="G6" s="28" t="s">
        <v>12</v>
      </c>
      <c r="H6" s="26" t="s">
        <v>13</v>
      </c>
      <c r="I6" s="29" t="s">
        <v>16</v>
      </c>
    </row>
    <row r="7" spans="1:9" ht="51">
      <c r="A7" s="16">
        <v>4</v>
      </c>
      <c r="B7" s="27" t="str">
        <f>'Pr.(4)'!B2</f>
        <v>SETTORE TECNICO  – AREA V^ – ED. PRIVATA-PATRIMONIO-AMBIENTE</v>
      </c>
      <c r="C7" s="27" t="str">
        <f>'Pr.(4)'!B3</f>
        <v>SCIA</v>
      </c>
      <c r="D7" s="18" t="str">
        <f>IF('Pr.(4)'!I24='Pr.(4)'!L24,'Pr.(4)'!G39,"NON COMPILATO")</f>
        <v>MEDIO</v>
      </c>
      <c r="E7" s="18" t="str">
        <f>IF('Pr.(4)'!I36='Pr.(4)'!L36,'Pr.(4)'!G40,"NON COMPILATO")</f>
        <v>MEDIO</v>
      </c>
      <c r="F7" s="19" t="str">
        <f>'Pr.(4)'!G41</f>
        <v>MEDIO</v>
      </c>
      <c r="G7" s="28" t="s">
        <v>12</v>
      </c>
      <c r="H7" s="26" t="s">
        <v>13</v>
      </c>
      <c r="I7" s="29" t="s">
        <v>16</v>
      </c>
    </row>
    <row r="8" spans="1:9" ht="51">
      <c r="A8" s="16">
        <v>5</v>
      </c>
      <c r="B8" s="27" t="str">
        <f>'Pr.(5)'!B2</f>
        <v>SETTORE TECNICO  – AREA V^ – ED. PRIVATA-PATRIMONIO-AMBIENTE</v>
      </c>
      <c r="C8" s="27" t="str">
        <f>'Pr.(5)'!B3</f>
        <v>ACCESSO ATTI</v>
      </c>
      <c r="D8" s="18" t="str">
        <f>IF('Pr.(5)'!I24='Pr.(5)'!L24,'Pr.(5)'!G39,"NON COMPILATO")</f>
        <v>BASSO</v>
      </c>
      <c r="E8" s="18" t="str">
        <f>IF('Pr.(5)'!I36='Pr.(5)'!L36,'Pr.(5)'!G40,"NON COMPILATO")</f>
        <v>BASSO</v>
      </c>
      <c r="F8" s="19" t="str">
        <f>'Pr.(5)'!G41</f>
        <v>MINIMO</v>
      </c>
      <c r="G8" s="28" t="s">
        <v>12</v>
      </c>
      <c r="H8" s="26" t="s">
        <v>13</v>
      </c>
      <c r="I8" s="29" t="s">
        <v>17</v>
      </c>
    </row>
    <row r="9" spans="1:9" ht="76.5">
      <c r="A9" s="16">
        <v>6</v>
      </c>
      <c r="B9" s="101" t="str">
        <f>'Pr.(6)'!B2</f>
        <v>SETTORE TECNICO  – AREA V^ – ED. PRIVATA-PATRIMONIO-AMBIENTE</v>
      </c>
      <c r="C9" s="102" t="str">
        <f>'Pr.(6)'!B3</f>
        <v>Strumenti Urbanistici attuativi relativi a formazione, approvazione e gestione dei:
Programmi integrati e varianti relative Programmi di recupero urbano e varianti relative ecc</v>
      </c>
      <c r="D9" s="103" t="str">
        <f>IF('Pr.(6)'!I24='Pr.(6)'!L24,'Pr.(6)'!G39,"NON COMPILATO")</f>
        <v>ALTO</v>
      </c>
      <c r="E9" s="103" t="str">
        <f>IF('Pr.(6)'!I36='Pr.(6)'!L36,'Pr.(6)'!G40,"NON COMPILATO")</f>
        <v>ALTO</v>
      </c>
      <c r="F9" s="104" t="str">
        <f>'Pr.(6)'!G41</f>
        <v>ALTO</v>
      </c>
      <c r="G9" s="28" t="s">
        <v>18</v>
      </c>
      <c r="H9" s="26" t="s">
        <v>13</v>
      </c>
      <c r="I9" s="29" t="s">
        <v>19</v>
      </c>
    </row>
    <row r="10" spans="1:9" ht="63.75">
      <c r="A10" s="16">
        <v>7</v>
      </c>
      <c r="B10" s="101" t="str">
        <f>'Pr.(7)'!B2</f>
        <v>SETTORE TECNICO  – AREA V^ – ED. PRIVATA-PATRIMONIO-AMBIENTE</v>
      </c>
      <c r="C10" s="101" t="str">
        <f>'Pr.(7)'!B3</f>
        <v>Definizione e quantificazion e sanzioni (oneri di urbanizzazion
e, monetizzazion e parcheggi, relativi a Permessi di costruire,S.C.I.A. e Attivita
Edilizia Libera in sanatoria)</v>
      </c>
      <c r="D10" s="105" t="str">
        <f>IF('Pr.(7)'!I24='Pr.(7)'!L24,'Pr.(7)'!G39,"NON COMPILATO")</f>
        <v>ALTO</v>
      </c>
      <c r="E10" s="105" t="str">
        <f>IF('Pr.(7)'!I36='Pr.(7)'!L36,'Pr.(7)'!G40,"NON COMPILATO")</f>
        <v>ALTO</v>
      </c>
      <c r="F10" s="106" t="str">
        <f>'Pr.(7)'!G41</f>
        <v>ALTO</v>
      </c>
      <c r="G10" s="28" t="s">
        <v>20</v>
      </c>
      <c r="H10" s="26" t="s">
        <v>13</v>
      </c>
      <c r="I10" s="31" t="s">
        <v>17</v>
      </c>
    </row>
    <row r="11" spans="1:9" ht="51">
      <c r="A11" s="16">
        <v>8</v>
      </c>
      <c r="B11" s="101" t="str">
        <f>'Pr.(8)'!B2</f>
        <v>SETTORE TECNICO  – AREA V^ – ED. PRIVATA-PATRIMONIO-AMBIENTE</v>
      </c>
      <c r="C11" s="101" t="str">
        <f>'Pr.(8)'!B3</f>
        <v>Rimborso contributo di costruzione</v>
      </c>
      <c r="D11" s="105" t="str">
        <f>IF('Pr.(8)'!I24='Pr.(8)'!L24,'Pr.(8)'!G39,"NON COMPILATO")</f>
        <v>MEDIO</v>
      </c>
      <c r="E11" s="105" t="str">
        <f>IF('Pr.(8)'!I36='Pr.(8)'!L36,'Pr.(8)'!G40,"NON COMPILATO")</f>
        <v>BASSO</v>
      </c>
      <c r="F11" s="106" t="str">
        <f>'Pr.(8)'!G41</f>
        <v>BASSO</v>
      </c>
      <c r="G11" s="28" t="s">
        <v>20</v>
      </c>
      <c r="H11" s="26" t="s">
        <v>13</v>
      </c>
      <c r="I11" s="31" t="s">
        <v>17</v>
      </c>
    </row>
    <row r="12" spans="1:9" ht="76.5">
      <c r="A12" s="16">
        <v>9</v>
      </c>
      <c r="B12" s="101" t="str">
        <f>'Pr.(9)'!B2</f>
        <v>SETTORE TECNICO  – AREA V^ – ED. PRIVATA-PATRIMONIO-AMBIENTE</v>
      </c>
      <c r="C12" s="101" t="str">
        <f>'Pr.(9)'!B3</f>
        <v>Variazione del Piano degli Interventi</v>
      </c>
      <c r="D12" s="105" t="str">
        <f>IF('Pr.(9)'!I24='Pr.(9)'!L24,'Pr.(9)'!G39,"NON COMPILATO")</f>
        <v>MEDIO</v>
      </c>
      <c r="E12" s="105" t="str">
        <f>IF('Pr.(9)'!I36='Pr.(9)'!L36,'Pr.(9)'!G40,"NON COMPILATO")</f>
        <v>MEDIO</v>
      </c>
      <c r="F12" s="106" t="str">
        <f>'Pr.(9)'!G41</f>
        <v>MEDIO</v>
      </c>
      <c r="G12" s="28" t="s">
        <v>18</v>
      </c>
      <c r="H12" s="26" t="s">
        <v>13</v>
      </c>
      <c r="I12" s="29" t="s">
        <v>15</v>
      </c>
    </row>
    <row r="13" spans="1:9" ht="63.75">
      <c r="A13" s="16">
        <v>10</v>
      </c>
      <c r="B13" s="101" t="str">
        <f>'Pr.(10)'!B2</f>
        <v>SETTORE TECNICO  – AREA V^ – ED. PRIVATA-PATRIMONIO-AMBIENTE</v>
      </c>
      <c r="C13" s="101" t="str">
        <f>'Pr.(10)'!B3</f>
        <v>Approvazione dei Piani di prevenzione e disinfestazione del territorio comunale 
(applicazione del D.Lgs n° 152/06 e s.m.i.</v>
      </c>
      <c r="D13" s="105" t="str">
        <f>IF('Pr.(10)'!I24='Pr.(10)'!L24,'Pr.(10)'!G39,"NON COMPILATO")</f>
        <v>MEDIO</v>
      </c>
      <c r="E13" s="105" t="str">
        <f>IF('Pr.(10)'!I36='Pr.(10)'!L36,'Pr.(10)'!G40,"NON COMPILATO")</f>
        <v>MEDIO</v>
      </c>
      <c r="F13" s="106" t="str">
        <f>'Pr.(10)'!G41</f>
        <v>MEDIO</v>
      </c>
      <c r="G13" s="32" t="s">
        <v>21</v>
      </c>
      <c r="H13" s="26" t="s">
        <v>22</v>
      </c>
      <c r="I13" s="29" t="s">
        <v>23</v>
      </c>
    </row>
    <row r="14" spans="1:9" ht="76.5">
      <c r="A14" s="16">
        <v>11</v>
      </c>
      <c r="B14" s="102" t="str">
        <f>'Pr.(11)'!B2</f>
        <v>SETTORE TECNICO  – AREA V^ – ED. PRIVATA-PATRIMONIO-AMBIENTE</v>
      </c>
      <c r="C14" s="102" t="str">
        <f>'Pr.(11)'!B3</f>
        <v>Sottoscrizione protocolli di intesa/Convenzioni</v>
      </c>
      <c r="D14" s="107" t="str">
        <f>IF('Pr.(11)'!I24='Pr.(11)'!L24,'Pr.(11)'!G39,"NON COMPILATO")</f>
        <v>MEDIO</v>
      </c>
      <c r="E14" s="107" t="str">
        <f>IF('Pr.(11)'!I36='Pr.(11)'!L36,'Pr.(11)'!G40,"NON COMPILATO")</f>
        <v>MEDIO</v>
      </c>
      <c r="F14" s="108" t="str">
        <f>'Pr.(11)'!G41</f>
        <v>MEDIO</v>
      </c>
      <c r="G14" s="28" t="s">
        <v>18</v>
      </c>
      <c r="H14" s="26" t="s">
        <v>22</v>
      </c>
      <c r="I14" s="29" t="s">
        <v>23</v>
      </c>
    </row>
    <row r="15" spans="1:9" ht="51">
      <c r="A15" s="16">
        <v>12</v>
      </c>
      <c r="B15" s="27" t="str">
        <f>'Pr.(12)'!B2</f>
        <v>SETTORE TECNICO  – AREA V^ – ED. PRIVATA-PATRIMONIO-AMBIENTE</v>
      </c>
      <c r="C15" s="27" t="str">
        <f>'Pr.(12)'!B3</f>
        <v>Controllo idoneità alloggiativa</v>
      </c>
      <c r="D15" s="16" t="str">
        <f>IF('Pr.(12)'!I24='Pr.(12)'!L24,'Pr.(12)'!G39,"NON COMPILATO")</f>
        <v>BASSO</v>
      </c>
      <c r="E15" s="16" t="str">
        <f>IF('Pr.(12)'!I36='Pr.(12)'!L36,'Pr.(12)'!G40,"NON COMPILATO")</f>
        <v>BASSO</v>
      </c>
      <c r="F15" s="30" t="str">
        <f>'Pr.(12)'!G41</f>
        <v>MINIMO</v>
      </c>
      <c r="G15" s="28" t="s">
        <v>20</v>
      </c>
      <c r="H15" s="26" t="s">
        <v>22</v>
      </c>
      <c r="I15" s="31" t="s">
        <v>17</v>
      </c>
    </row>
    <row r="16" spans="1:9" ht="76.5">
      <c r="A16" s="16">
        <v>13</v>
      </c>
      <c r="B16" s="27" t="str">
        <f>'Pr.(13)'!B2</f>
        <v>SETTORE TECNICO  – AREA V^ – ED. PRIVATA-PATRIMONIO-AMBIENTE</v>
      </c>
      <c r="C16" s="27" t="str">
        <f>'Pr.(13)'!B3</f>
        <v>SUAP: Rilascio permessi di costruire relativi alle attivita industriali, artigianali, commerciali agricole, bancarie e alberghiere</v>
      </c>
      <c r="D16" s="16" t="str">
        <f>IF('Pr.(13)'!I24='Pr.(13)'!L24,'Pr.(13)'!G39,"NON COMPILATO")</f>
        <v>MEDIO</v>
      </c>
      <c r="E16" s="16" t="str">
        <f>IF('Pr.(13)'!I36='Pr.(13)'!L36,'Pr.(13)'!G40,"NON COMPILATO")</f>
        <v>MEDIO</v>
      </c>
      <c r="F16" s="30" t="str">
        <f>'Pr.(13)'!G41</f>
        <v>MEDIO</v>
      </c>
      <c r="G16" s="28" t="s">
        <v>18</v>
      </c>
      <c r="H16" s="26" t="s">
        <v>13</v>
      </c>
      <c r="I16" s="31" t="s">
        <v>24</v>
      </c>
    </row>
    <row r="17" spans="1:9" ht="76.5">
      <c r="A17" s="16">
        <v>14</v>
      </c>
      <c r="B17" s="27" t="str">
        <f>'Pr.(14)'!B2</f>
        <v>SETTORE TECNICO  – AREA V^ – ED. PRIVATA-PATRIMONIO-AMBIENTE</v>
      </c>
      <c r="C17" s="27" t="str">
        <f>'Pr.(14)'!B3</f>
        <v>Rilascio Permessi di costruire in sanatoria (D.L. 380/2001 art.36)
con: istruttoria, verifiche, sopralluoghi, Verbali di accertamento edilizio, archivio,
richiesta integrazioni e istruttoria elaborati integratit</v>
      </c>
      <c r="D17" s="16" t="str">
        <f>IF('Pr.(14)'!I24='Pr.(14)'!L24,'Pr.(14)'!G39,"NON COMPILATO")</f>
        <v>MEDIO</v>
      </c>
      <c r="E17" s="16" t="str">
        <f>IF('Pr.(14)'!I36='Pr.(14)'!L36,'Pr.(14)'!G40,"NON COMPILATO")</f>
        <v>MEDIO</v>
      </c>
      <c r="F17" s="30" t="str">
        <f>'Pr.(14)'!G41</f>
        <v>MEDIO</v>
      </c>
      <c r="G17" s="28" t="s">
        <v>12</v>
      </c>
      <c r="H17" s="26" t="s">
        <v>13</v>
      </c>
      <c r="I17" s="29" t="s">
        <v>25</v>
      </c>
    </row>
    <row r="18" spans="1:9" ht="51">
      <c r="A18" s="16">
        <v>15</v>
      </c>
      <c r="B18" s="27" t="str">
        <f>'Pr.(15)'!B2</f>
        <v>SETTORE TECNICO  – AREA V^ – ED. PRIVATA-PATRIMONIO-AMBIENTE</v>
      </c>
      <c r="C18" s="27" t="str">
        <f>'Pr.(15)'!B3</f>
        <v>Procedura di svincolo fideiussioni relative a scomputo oneri</v>
      </c>
      <c r="D18" s="16" t="str">
        <f>IF('Pr.(15)'!I24='Pr.(15)'!L24,'Pr.(15)'!G39,"NON COMPILATO")</f>
        <v>BASSO</v>
      </c>
      <c r="E18" s="16" t="str">
        <f>IF('Pr.(15)'!I36='Pr.(15)'!L36,'Pr.(15)'!G40,"NON COMPILATO")</f>
        <v>MEDIO</v>
      </c>
      <c r="F18" s="30" t="str">
        <f>'Pr.(15)'!G41</f>
        <v>BASSO</v>
      </c>
      <c r="G18" s="28" t="s">
        <v>26</v>
      </c>
      <c r="H18" s="26" t="s">
        <v>13</v>
      </c>
      <c r="I18" s="29" t="s">
        <v>17</v>
      </c>
    </row>
    <row r="19" spans="1:9" ht="63.75">
      <c r="A19" s="16">
        <v>16</v>
      </c>
      <c r="B19" s="27" t="str">
        <f>'Pr.(16)'!B2</f>
        <v>SETTORE TECNICO  – AREA V^ – ED. PRIVATA-PATRIMONIO-AMBIENTE</v>
      </c>
      <c r="C19" s="27" t="str">
        <f>'Pr.(16)'!B3</f>
        <v>Rilascio condoni edilizi definiti (e/o concessioni in sanatoria
relativi agli anni 1985/1994/2003)-Legge 47/85 , legge 724/94, legge 269/03 -
326/03 non ancora conclusi.</v>
      </c>
      <c r="D19" s="16" t="str">
        <f>IF('Pr.(16)'!I24='Pr.(16)'!L24,'Pr.(16)'!G39,"NON COMPILATO")</f>
        <v>MEDIO</v>
      </c>
      <c r="E19" s="16" t="str">
        <f>IF('Pr.(16)'!I36='Pr.(16)'!L36,'Pr.(16)'!G40,"NON COMPILATO")</f>
        <v>MEDIO</v>
      </c>
      <c r="F19" s="30" t="str">
        <f>'Pr.(16)'!G41</f>
        <v>MEDIO</v>
      </c>
      <c r="G19" s="32" t="s">
        <v>12</v>
      </c>
      <c r="H19" s="26" t="s">
        <v>13</v>
      </c>
      <c r="I19" s="29" t="s">
        <v>25</v>
      </c>
    </row>
    <row r="20" spans="1:9" ht="51">
      <c r="A20" s="16">
        <v>17</v>
      </c>
      <c r="B20" s="27" t="str">
        <f>'Pr.(17)'!B2</f>
        <v>SETTORE TECNICO  – AREA V^ – ED. PRIVATA-PATRIMONIO-AMBIENTE</v>
      </c>
      <c r="C20" s="27" t="str">
        <f>'Pr.(17)'!B3</f>
        <v>Interventi in edifici privati con problematich eigienico- sanitarie</v>
      </c>
      <c r="D20" s="16" t="str">
        <f>IF('Pr.(17)'!I24='Pr.(17)'!L24,'Pr.(17)'!G39,"NON COMPILATO")</f>
        <v>BASSO</v>
      </c>
      <c r="E20" s="16" t="str">
        <f>IF('Pr.(17)'!I36='Pr.(17)'!L36,'Pr.(17)'!G40,"NON COMPILATO")</f>
        <v>BASSO</v>
      </c>
      <c r="F20" s="30" t="str">
        <f>'Pr.(17)'!G41</f>
        <v>MINIMO</v>
      </c>
      <c r="G20" s="28" t="s">
        <v>27</v>
      </c>
      <c r="H20" s="26" t="s">
        <v>13</v>
      </c>
      <c r="I20" s="29" t="s">
        <v>28</v>
      </c>
    </row>
    <row r="21" spans="1:9" ht="51">
      <c r="A21" s="16">
        <v>18</v>
      </c>
      <c r="B21" s="27" t="str">
        <f>'Pr.(18)'!B2</f>
        <v>SETTORE TECNICO  – AREA V^ – ED. PRIVATA-PATRIMONIO-AMBIENTE</v>
      </c>
      <c r="C21" s="27" t="str">
        <f>'Pr.(18)'!B3</f>
        <v> procedure standard per i controlli - e analisi degli esposti (presunto abuso)</v>
      </c>
      <c r="D21" s="16" t="str">
        <f>IF('Pr.(18)'!I24='Pr.(18)'!L24,'Pr.(18)'!G39,"NON COMPILATO")</f>
        <v>BASSO</v>
      </c>
      <c r="E21" s="16" t="str">
        <f>IF('Pr.(18)'!I36='Pr.(18)'!L36,'Pr.(18)'!G40,"NON COMPILATO")</f>
        <v>BASSO</v>
      </c>
      <c r="F21" s="30" t="str">
        <f>'Pr.(18)'!G41</f>
        <v>MINIMO</v>
      </c>
      <c r="G21" s="32" t="s">
        <v>20</v>
      </c>
      <c r="H21" s="26" t="s">
        <v>13</v>
      </c>
      <c r="I21" s="29" t="s">
        <v>17</v>
      </c>
    </row>
    <row r="22" spans="1:9" ht="140.25">
      <c r="A22" s="16">
        <v>19</v>
      </c>
      <c r="B22" s="27" t="str">
        <f>'Pr.(19)'!B2</f>
        <v>SETTORE TECNICO  – AREA V^ – PATRIMONIO-AMBIENTE</v>
      </c>
      <c r="C22" s="27" t="str">
        <f>'Pr.(19)'!B3</f>
        <v>Affidamento servizi sottosoglia mediante utilizzo Mercato elettronicoper il settore Patrimonio/Ambiente</v>
      </c>
      <c r="D22" s="16" t="str">
        <f>IF('Pr.(19)'!I24='Pr.(19)'!L24,'Pr.(19)'!G39,"NON COMPILATO")</f>
        <v>MEDIO</v>
      </c>
      <c r="E22" s="16" t="str">
        <f>IF('Pr.(19)'!I36='Pr.(19)'!L36,'Pr.(19)'!G40,"NON COMPILATO")</f>
        <v>MEDIO</v>
      </c>
      <c r="F22" s="30" t="str">
        <f>'Pr.(19)'!G41</f>
        <v>MEDIO</v>
      </c>
      <c r="G22" s="28" t="s">
        <v>29</v>
      </c>
      <c r="H22" s="26" t="s">
        <v>13</v>
      </c>
      <c r="I22" s="33" t="s">
        <v>30</v>
      </c>
    </row>
    <row r="23" spans="1:9" ht="89.25">
      <c r="A23" s="16">
        <v>20</v>
      </c>
      <c r="B23" s="27" t="str">
        <f>'Pr.(20)'!B2</f>
        <v>SETTORE TECNICO  – AREA V^ – PATRIMONIO-AMBIENTE</v>
      </c>
      <c r="C23" s="27" t="str">
        <f>'Pr.(20)'!B3</f>
        <v>incarichi di patrocinio o consulenza legale a professionisti esterni</v>
      </c>
      <c r="D23" s="16" t="str">
        <f>IF('Pr.(20)'!I24='Pr.(20)'!L24,'Pr.(20)'!G39,"NON COMPILATO")</f>
        <v>MEDIO</v>
      </c>
      <c r="E23" s="16" t="str">
        <f>IF('Pr.(20)'!I36='Pr.(20)'!L36,'Pr.(20)'!G40,"NON COMPILATO")</f>
        <v>MEDIO</v>
      </c>
      <c r="F23" s="30" t="str">
        <f>'Pr.(20)'!G41</f>
        <v>MEDIO</v>
      </c>
      <c r="G23" s="28" t="s">
        <v>31</v>
      </c>
      <c r="H23" s="26" t="s">
        <v>13</v>
      </c>
      <c r="I23" s="33" t="s">
        <v>32</v>
      </c>
    </row>
    <row r="24" spans="1:9" ht="89.25">
      <c r="A24" s="16">
        <v>21</v>
      </c>
      <c r="B24" s="27" t="str">
        <f>'Pr.(21)'!B2</f>
        <v>SETTORE TECNICO  – AREA V^ – PATRIMONIO-AMBIENTE</v>
      </c>
      <c r="C24" s="27" t="str">
        <f>'Pr.(21)'!B3</f>
        <v>Incarichi 
professionali di progettazione e collaudo </v>
      </c>
      <c r="D24" s="16" t="str">
        <f>IF('Pr.(21)'!I24='Pr.(21)'!L24,'Pr.(21)'!G39,"NON COMPILATO")</f>
        <v>MEDIO</v>
      </c>
      <c r="E24" s="16" t="str">
        <f>IF('Pr.(21)'!I36='Pr.(21)'!L36,'Pr.(21)'!G40,"NON COMPILATO")</f>
        <v>MEDIO</v>
      </c>
      <c r="F24" s="30" t="str">
        <f>'Pr.(21)'!G41</f>
        <v>MEDIO</v>
      </c>
      <c r="G24" s="28" t="s">
        <v>33</v>
      </c>
      <c r="H24" s="26" t="s">
        <v>13</v>
      </c>
      <c r="I24" s="33" t="s">
        <v>34</v>
      </c>
    </row>
  </sheetData>
  <sheetProtection password="EDCA" sheet="1"/>
  <mergeCells count="1">
    <mergeCell ref="D2:F2"/>
  </mergeCells>
  <printOptions/>
  <pageMargins left="0.196527777777778" right="0.196527777777778" top="0.511805555555555" bottom="0.511805555555555" header="0.511805555555555" footer="0.511805555555555"/>
  <pageSetup horizontalDpi="300" verticalDpi="300" orientation="landscape" paperSize="8"/>
</worksheet>
</file>

<file path=xl/worksheets/sheet10.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22">
      <selection activeCell="G41" sqref="G41"/>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111</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t="s">
        <v>105</v>
      </c>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t="s">
        <v>105</v>
      </c>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t="s">
        <v>105</v>
      </c>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t="s">
        <v>105</v>
      </c>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t="s">
        <v>45</v>
      </c>
      <c r="E18" s="44"/>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t="s">
        <v>105</v>
      </c>
      <c r="E20" s="44"/>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t="s">
        <v>45</v>
      </c>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0</v>
      </c>
      <c r="D24" s="50">
        <f>COUNTA(D6,D8,D10,D12,D14,D16,D18,D20,D22)</f>
        <v>9</v>
      </c>
      <c r="E24" s="50">
        <f>COUNTA(E6,E8,E10,E12,E14,E16,E18,E20,E22)</f>
        <v>0</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105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105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105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3</v>
      </c>
      <c r="E36" s="50">
        <f>COUNTA(E28,E30,E32,E34)</f>
        <v>1</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0</v>
      </c>
      <c r="D39" s="60">
        <f>D24*D57</f>
        <v>54</v>
      </c>
      <c r="E39" s="60">
        <f>E24*E57</f>
        <v>0</v>
      </c>
      <c r="F39" s="61">
        <f>SUM(C39:E39)</f>
        <v>54</v>
      </c>
      <c r="G39" s="60" t="str">
        <f>IF(F39&lt;C63,"BASSO",(IF(F39&lt;C62,"MEDIO","ALTO")))</f>
        <v>MEDIO</v>
      </c>
    </row>
    <row r="40" spans="2:7" ht="15">
      <c r="B40" s="62" t="s">
        <v>7</v>
      </c>
      <c r="C40" s="63">
        <f>C36*C58</f>
        <v>0</v>
      </c>
      <c r="D40" s="63">
        <f>D36*D58</f>
        <v>12</v>
      </c>
      <c r="E40" s="63">
        <f>E36*E58</f>
        <v>2</v>
      </c>
      <c r="F40" s="64">
        <f>SUM(C40:E40)</f>
        <v>14</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9">
      <selection activeCell="K6" sqref="K6"/>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112</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105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105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c r="E10" s="44" t="s">
        <v>105</v>
      </c>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c r="E12" s="44" t="s">
        <v>105</v>
      </c>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105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c r="E16" s="44" t="s">
        <v>105</v>
      </c>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t="s">
        <v>45</v>
      </c>
      <c r="D22" s="47"/>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3</v>
      </c>
      <c r="D24" s="50">
        <f>COUNTA(D6,D8,D10,D12,D14,D16,D18,D20,D22)</f>
        <v>0</v>
      </c>
      <c r="E24" s="50">
        <f>COUNTA(E6,E8,E10,E12,E14,E16,E18,E20,E22)</f>
        <v>6</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t="s">
        <v>45</v>
      </c>
      <c r="D28" s="44"/>
      <c r="E28" s="44"/>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c r="E30" s="44" t="s">
        <v>45</v>
      </c>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45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1</v>
      </c>
      <c r="D36" s="50">
        <f>COUNTA(D28,D30,D32,D34)</f>
        <v>1</v>
      </c>
      <c r="E36" s="50">
        <f>COUNTA(E28,E30,E32,E34)</f>
        <v>2</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27</v>
      </c>
      <c r="D39" s="60">
        <f>D24*D57</f>
        <v>0</v>
      </c>
      <c r="E39" s="60">
        <f>E24*E57</f>
        <v>18</v>
      </c>
      <c r="F39" s="61">
        <f>SUM(C39:E39)</f>
        <v>45</v>
      </c>
      <c r="G39" s="60" t="str">
        <f>IF(F39&lt;C63,"BASSO",(IF(F39&lt;C62,"MEDIO","ALTO")))</f>
        <v>MEDIO</v>
      </c>
    </row>
    <row r="40" spans="2:7" ht="15">
      <c r="B40" s="62" t="s">
        <v>7</v>
      </c>
      <c r="C40" s="63">
        <f>C36*C58</f>
        <v>6</v>
      </c>
      <c r="D40" s="63">
        <f>D36*D58</f>
        <v>4</v>
      </c>
      <c r="E40" s="63">
        <f>E36*E58</f>
        <v>4</v>
      </c>
      <c r="F40" s="64">
        <f>SUM(C40:E40)</f>
        <v>14</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L32" sqref="L3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113</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t="s">
        <v>45</v>
      </c>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t="s">
        <v>45</v>
      </c>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45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t="s">
        <v>45</v>
      </c>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t="s">
        <v>45</v>
      </c>
      <c r="E18" s="44"/>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t="s">
        <v>45</v>
      </c>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0</v>
      </c>
      <c r="D24" s="50">
        <f>COUNTA(D6,D8,D10,D12,D14,D16,D18,D20,D22)</f>
        <v>7</v>
      </c>
      <c r="E24" s="50">
        <f>COUNTA(E6,E8,E10,E12,E14,E16,E18,E20,E22)</f>
        <v>2</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t="s">
        <v>45</v>
      </c>
      <c r="E28" s="44"/>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45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4</v>
      </c>
      <c r="E36" s="50">
        <f>COUNTA(E28,E30,E32,E34)</f>
        <v>0</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0</v>
      </c>
      <c r="D39" s="60">
        <f>D24*D57</f>
        <v>42</v>
      </c>
      <c r="E39" s="60">
        <f>E24*E57</f>
        <v>6</v>
      </c>
      <c r="F39" s="61">
        <f>SUM(C39:E39)</f>
        <v>48</v>
      </c>
      <c r="G39" s="60" t="str">
        <f>IF(F39&lt;C63,"BASSO",(IF(F39&lt;C62,"MEDIO","ALTO")))</f>
        <v>MEDIO</v>
      </c>
    </row>
    <row r="40" spans="2:7" ht="15">
      <c r="B40" s="62" t="s">
        <v>7</v>
      </c>
      <c r="C40" s="63">
        <f>C36*C58</f>
        <v>0</v>
      </c>
      <c r="D40" s="63">
        <f>D36*D58</f>
        <v>16</v>
      </c>
      <c r="E40" s="63">
        <f>E36*E58</f>
        <v>0</v>
      </c>
      <c r="F40" s="64">
        <f>SUM(C40:E40)</f>
        <v>16</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2" sqref="B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7" t="s">
        <v>36</v>
      </c>
      <c r="C2" s="37"/>
      <c r="D2" s="37"/>
      <c r="E2" s="37"/>
    </row>
    <row r="3" spans="2:5" ht="40.5" customHeight="1">
      <c r="B3" s="98" t="s">
        <v>114</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c r="E6" s="44" t="s">
        <v>45</v>
      </c>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c r="E8" s="44" t="s">
        <v>45</v>
      </c>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c r="E10" s="44" t="s">
        <v>45</v>
      </c>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c r="E12" s="44" t="s">
        <v>45</v>
      </c>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45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c r="E16" s="44" t="s">
        <v>45</v>
      </c>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c r="E22" s="47" t="s">
        <v>45</v>
      </c>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0</v>
      </c>
      <c r="D24" s="50">
        <f>COUNTA(D6,D8,D10,D12,D14,D16,D18,D20,D22)</f>
        <v>0</v>
      </c>
      <c r="E24" s="50">
        <f>COUNTA(E6,E8,E10,E12,E14,E16,E18,E20,E22)</f>
        <v>9</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c r="E30" s="44" t="s">
        <v>45</v>
      </c>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c r="E32" s="44" t="s">
        <v>45</v>
      </c>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45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0</v>
      </c>
      <c r="E36" s="50">
        <f>COUNTA(E28,E30,E32,E34)</f>
        <v>4</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0</v>
      </c>
      <c r="D39" s="60">
        <f>D24*D57</f>
        <v>0</v>
      </c>
      <c r="E39" s="60">
        <f>E24*E57</f>
        <v>27</v>
      </c>
      <c r="F39" s="61">
        <f>SUM(C39:E39)</f>
        <v>27</v>
      </c>
      <c r="G39" s="60" t="str">
        <f>IF(F39&lt;C63,"BASSO",(IF(F39&lt;C62,"MEDIO","ALTO")))</f>
        <v>BASSO</v>
      </c>
    </row>
    <row r="40" spans="2:7" ht="15">
      <c r="B40" s="62" t="s">
        <v>7</v>
      </c>
      <c r="C40" s="63">
        <f>C36*C58</f>
        <v>0</v>
      </c>
      <c r="D40" s="63">
        <f>D36*D58</f>
        <v>0</v>
      </c>
      <c r="E40" s="63">
        <f>E36*E58</f>
        <v>8</v>
      </c>
      <c r="F40" s="64">
        <f>SUM(C40:E40)</f>
        <v>8</v>
      </c>
      <c r="G40" s="63" t="str">
        <f>IF(F40&lt;C68,"BASSO",(IF(F40&lt;C67,"MEDIO","ALTO")))</f>
        <v>BASSO</v>
      </c>
    </row>
    <row r="41" spans="2:7" ht="15.75">
      <c r="B41" s="65" t="s">
        <v>76</v>
      </c>
      <c r="C41" s="66"/>
      <c r="D41" s="66"/>
      <c r="E41" s="66"/>
      <c r="F41" s="66"/>
      <c r="G41" s="66" t="str">
        <f>IF(I44=2,J44,(IF(I45=2,J45,(IF(I46=2,J46,(IF(I47=2,J47,(IF(I48=2,J48,(IF(I49=2,J49,(IF(I50=2,J50,(IF(I51=2,J51,J52)))))))))))))))</f>
        <v>MINIMO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0</v>
      </c>
      <c r="I45" s="67">
        <f t="shared" si="0"/>
        <v>0</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0</v>
      </c>
      <c r="H46" s="67">
        <f>IF(G40=D46,1,0)</f>
        <v>0</v>
      </c>
      <c r="I46" s="67">
        <f t="shared" si="0"/>
        <v>0</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1</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0</v>
      </c>
      <c r="I48" s="67">
        <f t="shared" si="0"/>
        <v>0</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1</v>
      </c>
      <c r="H49" s="67">
        <f>IF(G40=D49,1,0)</f>
        <v>0</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1</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1</v>
      </c>
      <c r="H51" s="67">
        <f>IF(G40=D51,1,0)</f>
        <v>0</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1</v>
      </c>
      <c r="H52" s="67">
        <f>IF(G40=D52,1,0)</f>
        <v>1</v>
      </c>
      <c r="I52" s="67">
        <f t="shared" si="0"/>
        <v>2</v>
      </c>
      <c r="J52" s="67" t="str">
        <f t="shared" si="1"/>
        <v>MINIMO</v>
      </c>
      <c r="K52" s="83" t="s">
        <v>90</v>
      </c>
      <c r="L52" s="84" t="str">
        <f t="shared" si="2"/>
        <v>x</v>
      </c>
      <c r="M52" s="85" t="s">
        <v>90</v>
      </c>
      <c r="N52" s="84" t="str">
        <f t="shared" si="3"/>
        <v>x</v>
      </c>
      <c r="O52" s="85" t="s">
        <v>92</v>
      </c>
      <c r="P52" s="84" t="str">
        <f t="shared" si="4"/>
        <v>x</v>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L18" sqref="L18"/>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7" t="s">
        <v>36</v>
      </c>
      <c r="C2" s="37"/>
      <c r="D2" s="37"/>
      <c r="E2" s="37"/>
    </row>
    <row r="3" spans="2:5" ht="40.5" customHeight="1">
      <c r="B3" s="98" t="s">
        <v>115</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t="s">
        <v>45</v>
      </c>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t="s">
        <v>45</v>
      </c>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t="s">
        <v>45</v>
      </c>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t="s">
        <v>45</v>
      </c>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t="s">
        <v>45</v>
      </c>
      <c r="E18" s="44"/>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t="s">
        <v>45</v>
      </c>
      <c r="E20" s="44"/>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t="s">
        <v>45</v>
      </c>
      <c r="D22" s="47"/>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1</v>
      </c>
      <c r="D24" s="50">
        <f>COUNTA(D6,D8,D10,D12,D14,D16,D18,D20,D22)</f>
        <v>8</v>
      </c>
      <c r="E24" s="50">
        <f>COUNTA(E6,E8,E10,E12,E14,E16,E18,E20,E22)</f>
        <v>0</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t="s">
        <v>45</v>
      </c>
      <c r="E28" s="44"/>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45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4</v>
      </c>
      <c r="E36" s="50">
        <f>COUNTA(E28,E30,E32,E34)</f>
        <v>0</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9</v>
      </c>
      <c r="D39" s="60">
        <f>D24*D57</f>
        <v>48</v>
      </c>
      <c r="E39" s="60">
        <f>E24*E57</f>
        <v>0</v>
      </c>
      <c r="F39" s="61">
        <f>SUM(C39:E39)</f>
        <v>57</v>
      </c>
      <c r="G39" s="60" t="str">
        <f>IF(F39&lt;C63,"BASSO",(IF(F39&lt;C62,"MEDIO","ALTO")))</f>
        <v>MEDIO</v>
      </c>
    </row>
    <row r="40" spans="2:7" ht="15">
      <c r="B40" s="62" t="s">
        <v>7</v>
      </c>
      <c r="C40" s="63">
        <f>C36*C58</f>
        <v>0</v>
      </c>
      <c r="D40" s="63">
        <f>D36*D58</f>
        <v>16</v>
      </c>
      <c r="E40" s="63">
        <f>E36*E58</f>
        <v>0</v>
      </c>
      <c r="F40" s="64">
        <f>SUM(C40:E40)</f>
        <v>16</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2" sqref="B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7" t="s">
        <v>36</v>
      </c>
      <c r="C2" s="37"/>
      <c r="D2" s="37"/>
      <c r="E2" s="37"/>
    </row>
    <row r="3" spans="2:5" ht="40.5" customHeight="1">
      <c r="B3" s="98" t="s">
        <v>116</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t="s">
        <v>45</v>
      </c>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t="s">
        <v>45</v>
      </c>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t="s">
        <v>45</v>
      </c>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t="s">
        <v>45</v>
      </c>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t="s">
        <v>45</v>
      </c>
      <c r="D18" s="44"/>
      <c r="E18" s="44"/>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t="s">
        <v>45</v>
      </c>
      <c r="D22" s="47"/>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2</v>
      </c>
      <c r="D24" s="50">
        <f>COUNTA(D6,D8,D10,D12,D14,D16,D18,D20,D22)</f>
        <v>6</v>
      </c>
      <c r="E24" s="50">
        <f>COUNTA(E6,E8,E10,E12,E14,E16,E18,E20,E22)</f>
        <v>1</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45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3</v>
      </c>
      <c r="E36" s="50">
        <f>COUNTA(E28,E30,E32,E34)</f>
        <v>1</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18</v>
      </c>
      <c r="D39" s="60">
        <f>D24*D57</f>
        <v>36</v>
      </c>
      <c r="E39" s="60">
        <f>E24*E57</f>
        <v>3</v>
      </c>
      <c r="F39" s="61">
        <f>SUM(C39:E39)</f>
        <v>57</v>
      </c>
      <c r="G39" s="60" t="str">
        <f>IF(F39&lt;C63,"BASSO",(IF(F39&lt;C62,"MEDIO","ALTO")))</f>
        <v>MEDIO</v>
      </c>
    </row>
    <row r="40" spans="2:7" ht="15">
      <c r="B40" s="62" t="s">
        <v>7</v>
      </c>
      <c r="C40" s="63">
        <f>C36*C58</f>
        <v>0</v>
      </c>
      <c r="D40" s="63">
        <f>D36*D58</f>
        <v>12</v>
      </c>
      <c r="E40" s="63">
        <f>E36*E58</f>
        <v>2</v>
      </c>
      <c r="F40" s="64">
        <f>SUM(C40:E40)</f>
        <v>14</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E22" sqref="E2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7" t="s">
        <v>36</v>
      </c>
      <c r="C2" s="37"/>
      <c r="D2" s="37"/>
      <c r="E2" s="37"/>
    </row>
    <row r="3" spans="2:5" ht="40.5" customHeight="1">
      <c r="B3" s="98" t="s">
        <v>117</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c r="E6" s="44" t="s">
        <v>45</v>
      </c>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c r="E8" s="44" t="s">
        <v>45</v>
      </c>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c r="E10" s="44" t="s">
        <v>45</v>
      </c>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c r="E12" s="44" t="s">
        <v>45</v>
      </c>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45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c r="E16" s="44" t="s">
        <v>45</v>
      </c>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c r="E22" s="47" t="s">
        <v>45</v>
      </c>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0</v>
      </c>
      <c r="D24" s="50">
        <f>COUNTA(D6,D8,D10,D12,D14,D16,D18,D20,D22)</f>
        <v>0</v>
      </c>
      <c r="E24" s="50">
        <f>COUNTA(E6,E8,E10,E12,E14,E16,E18,E20,E22)</f>
        <v>9</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45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2</v>
      </c>
      <c r="E36" s="50">
        <f>COUNTA(E28,E30,E32,E34)</f>
        <v>2</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0</v>
      </c>
      <c r="D39" s="60">
        <f>D24*D57</f>
        <v>0</v>
      </c>
      <c r="E39" s="60">
        <f>E24*E57</f>
        <v>27</v>
      </c>
      <c r="F39" s="61">
        <f>SUM(C39:E39)</f>
        <v>27</v>
      </c>
      <c r="G39" s="60" t="str">
        <f>IF(F39&lt;C63,"BASSO",(IF(F39&lt;C62,"MEDIO","ALTO")))</f>
        <v>BASSO</v>
      </c>
    </row>
    <row r="40" spans="2:7" ht="15">
      <c r="B40" s="62" t="s">
        <v>7</v>
      </c>
      <c r="C40" s="63">
        <f>C36*C58</f>
        <v>0</v>
      </c>
      <c r="D40" s="63">
        <f>D36*D58</f>
        <v>8</v>
      </c>
      <c r="E40" s="63">
        <f>E36*E58</f>
        <v>4</v>
      </c>
      <c r="F40" s="64">
        <f>SUM(C40:E40)</f>
        <v>12</v>
      </c>
      <c r="G40" s="63" t="str">
        <f>IF(F40&lt;C68,"BASSO",(IF(F40&lt;C67,"MEDIO","ALTO")))</f>
        <v>MEDIO</v>
      </c>
    </row>
    <row r="41" spans="2:7" ht="15.75">
      <c r="B41" s="65" t="s">
        <v>76</v>
      </c>
      <c r="C41" s="66"/>
      <c r="D41" s="66"/>
      <c r="E41" s="66"/>
      <c r="F41" s="66"/>
      <c r="G41" s="66" t="str">
        <f>IF(I44=2,J44,(IF(I45=2,J45,(IF(I46=2,J46,(IF(I47=2,J47,(IF(I48=2,J48,(IF(I49=2,J49,(IF(I50=2,J50,(IF(I51=2,J51,J52)))))))))))))))</f>
        <v>BASSO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0</v>
      </c>
      <c r="H46" s="67">
        <f>IF(G40=D46,1,0)</f>
        <v>0</v>
      </c>
      <c r="I46" s="67">
        <f t="shared" si="0"/>
        <v>0</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1</v>
      </c>
      <c r="I48" s="67">
        <f t="shared" si="0"/>
        <v>1</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1</v>
      </c>
      <c r="H49" s="67">
        <f>IF(G40=D49,1,0)</f>
        <v>0</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0</v>
      </c>
      <c r="I50" s="67">
        <f t="shared" si="0"/>
        <v>0</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1</v>
      </c>
      <c r="H51" s="67">
        <f>IF(G40=D51,1,0)</f>
        <v>1</v>
      </c>
      <c r="I51" s="67">
        <f t="shared" si="0"/>
        <v>2</v>
      </c>
      <c r="J51" s="67" t="str">
        <f t="shared" si="1"/>
        <v>BASSO</v>
      </c>
      <c r="K51" s="80" t="s">
        <v>90</v>
      </c>
      <c r="L51" s="81" t="str">
        <f t="shared" si="2"/>
        <v>x</v>
      </c>
      <c r="M51" s="82" t="s">
        <v>87</v>
      </c>
      <c r="N51" s="81" t="str">
        <f t="shared" si="3"/>
        <v>x</v>
      </c>
      <c r="O51" s="82" t="s">
        <v>90</v>
      </c>
      <c r="P51" s="81" t="str">
        <f t="shared" si="4"/>
        <v>x</v>
      </c>
    </row>
    <row r="52" spans="2:16" ht="15">
      <c r="B52" s="67"/>
      <c r="C52" s="67" t="s">
        <v>43</v>
      </c>
      <c r="D52" s="67" t="s">
        <v>43</v>
      </c>
      <c r="E52" s="67" t="s">
        <v>91</v>
      </c>
      <c r="F52" s="67"/>
      <c r="G52" s="67">
        <f>IF(G39=C52,1,0)</f>
        <v>1</v>
      </c>
      <c r="H52" s="67">
        <f>IF(G40=D52,1,0)</f>
        <v>0</v>
      </c>
      <c r="I52" s="67">
        <f t="shared" si="0"/>
        <v>1</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2" sqref="B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7" t="s">
        <v>36</v>
      </c>
      <c r="C2" s="37"/>
      <c r="D2" s="37"/>
      <c r="E2" s="37"/>
    </row>
    <row r="3" spans="2:5" ht="40.5" customHeight="1">
      <c r="B3" s="98" t="s">
        <v>118</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45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45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45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t="s">
        <v>45</v>
      </c>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t="s">
        <v>45</v>
      </c>
      <c r="E18" s="44"/>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t="s">
        <v>45</v>
      </c>
      <c r="D22" s="47"/>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3</v>
      </c>
      <c r="D24" s="50">
        <f>COUNTA(D6,D8,D10,D12,D14,D16,D18,D20,D22)</f>
        <v>4</v>
      </c>
      <c r="E24" s="50">
        <f>COUNTA(E6,E8,E10,E12,E14,E16,E18,E20,E22)</f>
        <v>2</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t="s">
        <v>45</v>
      </c>
      <c r="E28" s="44"/>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c r="E30" s="44" t="s">
        <v>45</v>
      </c>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45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2</v>
      </c>
      <c r="E36" s="50">
        <f>COUNTA(E28,E30,E32,E34)</f>
        <v>2</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27</v>
      </c>
      <c r="D39" s="60">
        <f>D24*D57</f>
        <v>24</v>
      </c>
      <c r="E39" s="60">
        <f>E24*E57</f>
        <v>6</v>
      </c>
      <c r="F39" s="61">
        <f>SUM(C39:E39)</f>
        <v>57</v>
      </c>
      <c r="G39" s="60" t="str">
        <f>IF(F39&lt;C63,"BASSO",(IF(F39&lt;C62,"MEDIO","ALTO")))</f>
        <v>MEDIO</v>
      </c>
    </row>
    <row r="40" spans="2:7" ht="15">
      <c r="B40" s="62" t="s">
        <v>7</v>
      </c>
      <c r="C40" s="63">
        <f>C36*C58</f>
        <v>0</v>
      </c>
      <c r="D40" s="63">
        <f>D36*D58</f>
        <v>8</v>
      </c>
      <c r="E40" s="63">
        <f>E36*E58</f>
        <v>4</v>
      </c>
      <c r="F40" s="64">
        <f>SUM(C40:E40)</f>
        <v>12</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22" sqref="B2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7" t="s">
        <v>36</v>
      </c>
      <c r="C2" s="37"/>
      <c r="D2" s="37"/>
      <c r="E2" s="37"/>
    </row>
    <row r="3" spans="2:5" ht="40.5" customHeight="1">
      <c r="B3" s="98" t="s">
        <v>119</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c r="E6" s="44" t="s">
        <v>45</v>
      </c>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c r="E8" s="44" t="s">
        <v>45</v>
      </c>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c r="E10" s="44" t="s">
        <v>45</v>
      </c>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c r="E12" s="44" t="s">
        <v>45</v>
      </c>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45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c r="E16" s="44" t="s">
        <v>45</v>
      </c>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c r="E22" s="47" t="s">
        <v>45</v>
      </c>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0</v>
      </c>
      <c r="D24" s="50">
        <f>COUNTA(D6,D8,D10,D12,D14,D16,D18,D20,D22)</f>
        <v>0</v>
      </c>
      <c r="E24" s="50">
        <f>COUNTA(E6,E8,E10,E12,E14,E16,E18,E20,E22)</f>
        <v>9</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c r="E30" s="44" t="s">
        <v>45</v>
      </c>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c r="E32" s="44" t="s">
        <v>45</v>
      </c>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45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0</v>
      </c>
      <c r="E36" s="50">
        <f>COUNTA(E28,E30,E32,E34)</f>
        <v>4</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0</v>
      </c>
      <c r="D39" s="60">
        <f>D24*D57</f>
        <v>0</v>
      </c>
      <c r="E39" s="60">
        <f>E24*E57</f>
        <v>27</v>
      </c>
      <c r="F39" s="61">
        <f>SUM(C39:E39)</f>
        <v>27</v>
      </c>
      <c r="G39" s="60" t="str">
        <f>IF(F39&lt;C63,"BASSO",(IF(F39&lt;C62,"MEDIO","ALTO")))</f>
        <v>BASSO</v>
      </c>
    </row>
    <row r="40" spans="2:7" ht="15">
      <c r="B40" s="62" t="s">
        <v>7</v>
      </c>
      <c r="C40" s="63">
        <f>C36*C58</f>
        <v>0</v>
      </c>
      <c r="D40" s="63">
        <f>D36*D58</f>
        <v>0</v>
      </c>
      <c r="E40" s="63">
        <f>E36*E58</f>
        <v>8</v>
      </c>
      <c r="F40" s="64">
        <f>SUM(C40:E40)</f>
        <v>8</v>
      </c>
      <c r="G40" s="63" t="str">
        <f>IF(F40&lt;C68,"BASSO",(IF(F40&lt;C67,"MEDIO","ALTO")))</f>
        <v>BASSO</v>
      </c>
    </row>
    <row r="41" spans="2:7" ht="15.75">
      <c r="B41" s="65" t="s">
        <v>76</v>
      </c>
      <c r="C41" s="66"/>
      <c r="D41" s="66"/>
      <c r="E41" s="66"/>
      <c r="F41" s="66"/>
      <c r="G41" s="66" t="str">
        <f>IF(I44=2,J44,(IF(I45=2,J45,(IF(I46=2,J46,(IF(I47=2,J47,(IF(I48=2,J48,(IF(I49=2,J49,(IF(I50=2,J50,(IF(I51=2,J51,J52)))))))))))))))</f>
        <v>MINIMO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0</v>
      </c>
      <c r="I45" s="67">
        <f t="shared" si="0"/>
        <v>0</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0</v>
      </c>
      <c r="H46" s="67">
        <f>IF(G40=D46,1,0)</f>
        <v>0</v>
      </c>
      <c r="I46" s="67">
        <f t="shared" si="0"/>
        <v>0</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1</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0</v>
      </c>
      <c r="I48" s="67">
        <f t="shared" si="0"/>
        <v>0</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1</v>
      </c>
      <c r="H49" s="67">
        <f>IF(G40=D49,1,0)</f>
        <v>0</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1</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1</v>
      </c>
      <c r="H51" s="67">
        <f>IF(G40=D51,1,0)</f>
        <v>0</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1</v>
      </c>
      <c r="H52" s="67">
        <f>IF(G40=D52,1,0)</f>
        <v>1</v>
      </c>
      <c r="I52" s="67">
        <f t="shared" si="0"/>
        <v>2</v>
      </c>
      <c r="J52" s="67" t="str">
        <f t="shared" si="1"/>
        <v>MINIMO</v>
      </c>
      <c r="K52" s="83" t="s">
        <v>90</v>
      </c>
      <c r="L52" s="84" t="str">
        <f t="shared" si="2"/>
        <v>x</v>
      </c>
      <c r="M52" s="85" t="s">
        <v>90</v>
      </c>
      <c r="N52" s="84" t="str">
        <f t="shared" si="3"/>
        <v>x</v>
      </c>
      <c r="O52" s="85" t="s">
        <v>92</v>
      </c>
      <c r="P52" s="84" t="str">
        <f t="shared" si="4"/>
        <v>x</v>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E34" sqref="E34"/>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7" t="s">
        <v>36</v>
      </c>
      <c r="C2" s="37"/>
      <c r="D2" s="37"/>
      <c r="E2" s="37"/>
    </row>
    <row r="3" spans="2:5" ht="40.5" customHeight="1">
      <c r="B3" s="98" t="s">
        <v>120</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c r="E6" s="44" t="s">
        <v>45</v>
      </c>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c r="E8" s="44" t="s">
        <v>45</v>
      </c>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c r="E10" s="44" t="s">
        <v>45</v>
      </c>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c r="E12" s="44" t="s">
        <v>45</v>
      </c>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45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c r="E16" s="44" t="s">
        <v>45</v>
      </c>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c r="E22" s="47" t="s">
        <v>45</v>
      </c>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0</v>
      </c>
      <c r="D24" s="50">
        <f>COUNTA(D6,D8,D10,D12,D14,D16,D18,D20,D22)</f>
        <v>0</v>
      </c>
      <c r="E24" s="50">
        <f>COUNTA(E6,E8,E10,E12,E14,E16,E18,E20,E22)</f>
        <v>9</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c r="E30" s="44" t="s">
        <v>45</v>
      </c>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c r="E32" s="44" t="s">
        <v>45</v>
      </c>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45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0</v>
      </c>
      <c r="E36" s="50">
        <f>COUNTA(E28,E30,E32,E34)</f>
        <v>4</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0</v>
      </c>
      <c r="D39" s="60">
        <f>D24*D57</f>
        <v>0</v>
      </c>
      <c r="E39" s="60">
        <f>E24*E57</f>
        <v>27</v>
      </c>
      <c r="F39" s="61">
        <f>SUM(C39:E39)</f>
        <v>27</v>
      </c>
      <c r="G39" s="60" t="str">
        <f>IF(F39&lt;C63,"BASSO",(IF(F39&lt;C62,"MEDIO","ALTO")))</f>
        <v>BASSO</v>
      </c>
    </row>
    <row r="40" spans="2:7" ht="15">
      <c r="B40" s="62" t="s">
        <v>7</v>
      </c>
      <c r="C40" s="63">
        <f>C36*C58</f>
        <v>0</v>
      </c>
      <c r="D40" s="63">
        <f>D36*D58</f>
        <v>0</v>
      </c>
      <c r="E40" s="63">
        <f>E36*E58</f>
        <v>8</v>
      </c>
      <c r="F40" s="64">
        <f>SUM(C40:E40)</f>
        <v>8</v>
      </c>
      <c r="G40" s="63" t="str">
        <f>IF(F40&lt;C68,"BASSO",(IF(F40&lt;C67,"MEDIO","ALTO")))</f>
        <v>BASSO</v>
      </c>
    </row>
    <row r="41" spans="2:7" ht="15.75">
      <c r="B41" s="65" t="s">
        <v>76</v>
      </c>
      <c r="C41" s="66"/>
      <c r="D41" s="66"/>
      <c r="E41" s="66"/>
      <c r="F41" s="66"/>
      <c r="G41" s="66" t="str">
        <f>IF(I44=2,J44,(IF(I45=2,J45,(IF(I46=2,J46,(IF(I47=2,J47,(IF(I48=2,J48,(IF(I49=2,J49,(IF(I50=2,J50,(IF(I51=2,J51,J52)))))))))))))))</f>
        <v>MINIMO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0</v>
      </c>
      <c r="I45" s="67">
        <f t="shared" si="0"/>
        <v>0</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0</v>
      </c>
      <c r="H46" s="67">
        <f>IF(G40=D46,1,0)</f>
        <v>0</v>
      </c>
      <c r="I46" s="67">
        <f t="shared" si="0"/>
        <v>0</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1</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0</v>
      </c>
      <c r="I48" s="67">
        <f t="shared" si="0"/>
        <v>0</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1</v>
      </c>
      <c r="H49" s="67">
        <f>IF(G40=D49,1,0)</f>
        <v>0</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1</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1</v>
      </c>
      <c r="H51" s="67">
        <f>IF(G40=D51,1,0)</f>
        <v>0</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1</v>
      </c>
      <c r="H52" s="67">
        <f>IF(G40=D52,1,0)</f>
        <v>1</v>
      </c>
      <c r="I52" s="67">
        <f t="shared" si="0"/>
        <v>2</v>
      </c>
      <c r="J52" s="67" t="str">
        <f t="shared" si="1"/>
        <v>MINIMO</v>
      </c>
      <c r="K52" s="83" t="s">
        <v>90</v>
      </c>
      <c r="L52" s="84" t="str">
        <f t="shared" si="2"/>
        <v>x</v>
      </c>
      <c r="M52" s="85" t="s">
        <v>90</v>
      </c>
      <c r="N52" s="84" t="str">
        <f t="shared" si="3"/>
        <v>x</v>
      </c>
      <c r="O52" s="85" t="s">
        <v>92</v>
      </c>
      <c r="P52" s="84" t="str">
        <f t="shared" si="4"/>
        <v>x</v>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D10" sqref="D10"/>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38" t="s">
        <v>37</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45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45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t="s">
        <v>45</v>
      </c>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t="s">
        <v>45</v>
      </c>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t="s">
        <v>45</v>
      </c>
      <c r="E18" s="44"/>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t="s">
        <v>45</v>
      </c>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2</v>
      </c>
      <c r="D24" s="50">
        <f>COUNTA(D6,D8,D10,D12,D14,D16,D18,D20,D22)</f>
        <v>6</v>
      </c>
      <c r="E24" s="50">
        <f>COUNTA(E6,E8,E10,E12,E14,E16,E18,E20,E22)</f>
        <v>1</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t="s">
        <v>45</v>
      </c>
      <c r="D28" s="44"/>
      <c r="E28" s="44"/>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45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1</v>
      </c>
      <c r="D36" s="50">
        <f>COUNTA(D28,D30,D32,D34)</f>
        <v>3</v>
      </c>
      <c r="E36" s="50">
        <f>COUNTA(E28,E30,E32,E34)</f>
        <v>0</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18</v>
      </c>
      <c r="D39" s="60">
        <f>D24*D57</f>
        <v>36</v>
      </c>
      <c r="E39" s="60">
        <f>E24*E57</f>
        <v>3</v>
      </c>
      <c r="F39" s="61">
        <f>SUM(C39:E39)</f>
        <v>57</v>
      </c>
      <c r="G39" s="60" t="str">
        <f>IF(F39&lt;C63,"BASSO",(IF(F39&lt;C62,"MEDIO","ALTO")))</f>
        <v>MEDIO</v>
      </c>
    </row>
    <row r="40" spans="2:7" ht="15">
      <c r="B40" s="62" t="s">
        <v>7</v>
      </c>
      <c r="C40" s="63">
        <f>C36*C58</f>
        <v>6</v>
      </c>
      <c r="D40" s="63">
        <f>D36*D58</f>
        <v>12</v>
      </c>
      <c r="E40" s="63">
        <f>E36*E58</f>
        <v>0</v>
      </c>
      <c r="F40" s="64">
        <f>SUM(C40:E40)</f>
        <v>18</v>
      </c>
      <c r="G40" s="63" t="str">
        <f>IF(F40&lt;C68,"BASSO",(IF(F40&lt;C67,"MEDIO","ALTO")))</f>
        <v>ALTO</v>
      </c>
    </row>
    <row r="41" spans="2:7" ht="15.75">
      <c r="B41" s="65" t="s">
        <v>76</v>
      </c>
      <c r="C41" s="66"/>
      <c r="D41" s="66"/>
      <c r="E41" s="66"/>
      <c r="F41" s="66"/>
      <c r="G41" s="66" t="str">
        <f>IF(I44=2,J44,(IF(I45=2,J45,(IF(I46=2,J46,(IF(I47=2,J47,(IF(I48=2,J48,(IF(I49=2,J49,(IF(I50=2,J50,(IF(I51=2,J51,J52)))))))))))))))</f>
        <v>CRITICO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1</v>
      </c>
      <c r="I44" s="67">
        <f aca="true" t="shared" si="0" ref="I44:I52">SUM(G44:H44)</f>
        <v>1</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0</v>
      </c>
      <c r="I45" s="67">
        <f t="shared" si="0"/>
        <v>0</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1</v>
      </c>
      <c r="I46" s="67">
        <f t="shared" si="0"/>
        <v>2</v>
      </c>
      <c r="J46" s="67" t="str">
        <f t="shared" si="1"/>
        <v>CRITICO</v>
      </c>
      <c r="K46" s="74" t="s">
        <v>87</v>
      </c>
      <c r="L46" s="75" t="str">
        <f t="shared" si="2"/>
        <v>x</v>
      </c>
      <c r="M46" s="76" t="s">
        <v>85</v>
      </c>
      <c r="N46" s="75" t="str">
        <f t="shared" si="3"/>
        <v>x</v>
      </c>
      <c r="O46" s="76" t="s">
        <v>88</v>
      </c>
      <c r="P46" s="75" t="str">
        <f t="shared" si="4"/>
        <v>x</v>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0</v>
      </c>
      <c r="I48" s="67">
        <f t="shared" si="0"/>
        <v>1</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0</v>
      </c>
      <c r="H49" s="67">
        <f>IF(G40=D49,1,0)</f>
        <v>1</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0</v>
      </c>
      <c r="I51" s="67">
        <f t="shared" si="0"/>
        <v>0</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2" sqref="B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7" t="s">
        <v>121</v>
      </c>
      <c r="C2" s="37"/>
      <c r="D2" s="37"/>
      <c r="E2" s="37"/>
    </row>
    <row r="3" spans="2:5" ht="40.5" customHeight="1">
      <c r="B3" s="98" t="s">
        <v>122</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t="s">
        <v>45</v>
      </c>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t="s">
        <v>45</v>
      </c>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t="s">
        <v>45</v>
      </c>
      <c r="D14" s="44"/>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t="s">
        <v>45</v>
      </c>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t="s">
        <v>45</v>
      </c>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1</v>
      </c>
      <c r="D24" s="50">
        <f>COUNTA(D6,D8,D10,D12,D14,D16,D18,D20,D22)</f>
        <v>6</v>
      </c>
      <c r="E24" s="50">
        <f>COUNTA(E6,E8,E10,E12,E14,E16,E18,E20,E22)</f>
        <v>2</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45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3</v>
      </c>
      <c r="E36" s="50">
        <f>COUNTA(E28,E30,E32,E34)</f>
        <v>1</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9</v>
      </c>
      <c r="D39" s="60">
        <f>D24*D57</f>
        <v>36</v>
      </c>
      <c r="E39" s="60">
        <f>E24*E57</f>
        <v>6</v>
      </c>
      <c r="F39" s="61">
        <f>SUM(C39:E39)</f>
        <v>51</v>
      </c>
      <c r="G39" s="60" t="str">
        <f>IF(F39&lt;C63,"BASSO",(IF(F39&lt;C62,"MEDIO","ALTO")))</f>
        <v>MEDIO</v>
      </c>
    </row>
    <row r="40" spans="2:7" ht="15">
      <c r="B40" s="62" t="s">
        <v>7</v>
      </c>
      <c r="C40" s="63">
        <f>C36*C58</f>
        <v>0</v>
      </c>
      <c r="D40" s="63">
        <f>D36*D58</f>
        <v>12</v>
      </c>
      <c r="E40" s="63">
        <f>E36*E58</f>
        <v>2</v>
      </c>
      <c r="F40" s="64">
        <f>SUM(C40:E40)</f>
        <v>14</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B1">
      <selection activeCell="Q24" sqref="Q24"/>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16384" width="9.140625" style="34" customWidth="1"/>
  </cols>
  <sheetData>
    <row r="1" ht="15">
      <c r="B1" s="35" t="s">
        <v>35</v>
      </c>
    </row>
    <row r="2" spans="2:5" ht="29.25" customHeight="1">
      <c r="B2" s="37" t="s">
        <v>121</v>
      </c>
      <c r="C2" s="37"/>
      <c r="D2" s="37"/>
      <c r="E2" s="37"/>
    </row>
    <row r="3" spans="2:5" ht="40.5" customHeight="1">
      <c r="B3" s="98" t="s">
        <v>123</v>
      </c>
      <c r="C3" s="39"/>
      <c r="D3" s="39"/>
      <c r="E3" s="39"/>
    </row>
    <row r="4" spans="1:5" ht="12.75" customHeight="1">
      <c r="A4" s="111" t="s">
        <v>38</v>
      </c>
      <c r="B4" s="111"/>
      <c r="C4" s="111" t="s">
        <v>39</v>
      </c>
      <c r="D4" s="111"/>
      <c r="E4" s="111"/>
    </row>
    <row r="5" spans="1:5" ht="12.75">
      <c r="A5" s="40">
        <v>1</v>
      </c>
      <c r="B5" s="40" t="s">
        <v>40</v>
      </c>
      <c r="C5" s="41" t="s">
        <v>41</v>
      </c>
      <c r="D5" s="41" t="s">
        <v>42</v>
      </c>
      <c r="E5" s="41" t="s">
        <v>43</v>
      </c>
    </row>
    <row r="6" spans="1:9" ht="39">
      <c r="A6" s="42"/>
      <c r="B6" s="43" t="s">
        <v>44</v>
      </c>
      <c r="C6" s="44" t="s">
        <v>45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45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t="s">
        <v>45</v>
      </c>
      <c r="D14" s="44"/>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t="s">
        <v>45</v>
      </c>
      <c r="D16" s="44"/>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t="s">
        <v>45</v>
      </c>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4</v>
      </c>
      <c r="D24" s="50">
        <f>COUNTA(D6,D8,D10,D12,D14,D16,D18,D20,D22)</f>
        <v>3</v>
      </c>
      <c r="E24" s="50">
        <f>COUNTA(E6,E8,E10,E12,E14,E16,E18,E20,E22)</f>
        <v>2</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45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3</v>
      </c>
      <c r="E36" s="50">
        <f>COUNTA(E28,E30,E32,E34)</f>
        <v>1</v>
      </c>
      <c r="H36" s="45">
        <f>SUM(C36:E36)</f>
        <v>4</v>
      </c>
      <c r="I36" s="46" t="str">
        <f>IF(H36=4,"OK","ERRORE TOTALI")</f>
        <v>OK</v>
      </c>
      <c r="L36" s="34" t="s">
        <v>63</v>
      </c>
    </row>
    <row r="38" spans="2:6" ht="15.75">
      <c r="B38" s="58" t="s">
        <v>74</v>
      </c>
      <c r="C38" s="48" t="s">
        <v>41</v>
      </c>
      <c r="D38" s="48" t="s">
        <v>42</v>
      </c>
      <c r="E38" s="48" t="s">
        <v>43</v>
      </c>
      <c r="F38" s="48" t="s">
        <v>75</v>
      </c>
    </row>
    <row r="39" spans="2:7" ht="12.75">
      <c r="B39" s="59" t="s">
        <v>6</v>
      </c>
      <c r="C39" s="60">
        <f>C24*C57</f>
        <v>36</v>
      </c>
      <c r="D39" s="60">
        <f>D24*D57</f>
        <v>18</v>
      </c>
      <c r="E39" s="60">
        <f>E24*E57</f>
        <v>6</v>
      </c>
      <c r="F39" s="61">
        <f>SUM(C39:E39)</f>
        <v>60</v>
      </c>
      <c r="G39" s="60" t="str">
        <f>IF(F39&lt;C63,"BASSO",(IF(F39&lt;C62,"MEDIO","ALTO")))</f>
        <v>MEDIO</v>
      </c>
    </row>
    <row r="40" spans="2:7" ht="12.75">
      <c r="B40" s="62" t="s">
        <v>7</v>
      </c>
      <c r="C40" s="63">
        <f>C36*C58</f>
        <v>0</v>
      </c>
      <c r="D40" s="63">
        <f>D36*D58</f>
        <v>12</v>
      </c>
      <c r="E40" s="63">
        <f>E36*E58</f>
        <v>2</v>
      </c>
      <c r="F40" s="64">
        <f>SUM(C40:E40)</f>
        <v>14</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2.7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2.7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2.7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2.7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2.7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2.7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2.7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2.7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2.7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2.75">
      <c r="B53" s="67"/>
      <c r="C53" s="67"/>
      <c r="D53" s="67"/>
      <c r="E53" s="67"/>
      <c r="F53" s="67"/>
      <c r="G53" s="67"/>
      <c r="H53" s="67"/>
      <c r="I53" s="67"/>
      <c r="J53" s="67"/>
    </row>
    <row r="56" spans="2:15" ht="12.75">
      <c r="B56" s="86" t="s">
        <v>93</v>
      </c>
      <c r="C56" s="48" t="s">
        <v>41</v>
      </c>
      <c r="D56" s="48" t="s">
        <v>42</v>
      </c>
      <c r="E56" s="48" t="s">
        <v>43</v>
      </c>
      <c r="G56" s="87" t="s">
        <v>94</v>
      </c>
      <c r="H56" s="87" t="s">
        <v>95</v>
      </c>
      <c r="I56" s="87" t="s">
        <v>96</v>
      </c>
      <c r="J56" s="88"/>
      <c r="K56" s="88"/>
      <c r="L56" s="89"/>
      <c r="M56" s="89"/>
      <c r="N56" s="89"/>
      <c r="O56" s="89"/>
    </row>
    <row r="57" spans="2:15" ht="12.75">
      <c r="B57" s="86" t="s">
        <v>6</v>
      </c>
      <c r="C57" s="90">
        <v>9</v>
      </c>
      <c r="D57" s="90">
        <v>6</v>
      </c>
      <c r="E57" s="90">
        <v>3</v>
      </c>
      <c r="G57" s="87">
        <f>C57*9</f>
        <v>81</v>
      </c>
      <c r="H57" s="87">
        <f>D57*9</f>
        <v>54</v>
      </c>
      <c r="I57" s="87">
        <f>E57*9</f>
        <v>27</v>
      </c>
      <c r="J57" s="88"/>
      <c r="K57" s="88"/>
      <c r="L57" s="89"/>
      <c r="M57" s="89"/>
      <c r="N57" s="89"/>
      <c r="O57" s="89"/>
    </row>
    <row r="58" spans="2:15" ht="12.75">
      <c r="B58" s="86" t="s">
        <v>7</v>
      </c>
      <c r="C58" s="90">
        <v>6</v>
      </c>
      <c r="D58" s="90">
        <v>4</v>
      </c>
      <c r="E58" s="90">
        <v>2</v>
      </c>
      <c r="G58" s="87">
        <f>C58*4</f>
        <v>24</v>
      </c>
      <c r="H58" s="87">
        <f>D58*4</f>
        <v>16</v>
      </c>
      <c r="I58" s="87">
        <f>E58*4</f>
        <v>8</v>
      </c>
      <c r="J58" s="89"/>
      <c r="K58" s="89"/>
      <c r="L58" s="89"/>
      <c r="M58" s="89"/>
      <c r="N58" s="89"/>
      <c r="O58" s="89"/>
    </row>
    <row r="59" spans="3:15" ht="12.75">
      <c r="C59" s="91"/>
      <c r="D59" s="91"/>
      <c r="E59" s="91"/>
      <c r="J59" s="89"/>
      <c r="K59" s="89"/>
      <c r="L59" s="92"/>
      <c r="M59" s="89"/>
      <c r="N59" s="89"/>
      <c r="O59" s="89"/>
    </row>
    <row r="60" spans="3:15" ht="12.75">
      <c r="C60" s="91"/>
      <c r="D60" s="91"/>
      <c r="E60" s="91"/>
      <c r="J60" s="89"/>
      <c r="K60" s="89"/>
      <c r="L60" s="93"/>
      <c r="M60" s="89"/>
      <c r="N60" s="89"/>
      <c r="O60" s="89"/>
    </row>
    <row r="61" spans="2:15" ht="12.75">
      <c r="B61" s="94" t="s">
        <v>97</v>
      </c>
      <c r="C61" s="91"/>
      <c r="D61" s="91"/>
      <c r="E61" s="91"/>
      <c r="J61" s="89"/>
      <c r="K61" s="89"/>
      <c r="L61" s="93"/>
      <c r="M61" s="89"/>
      <c r="N61" s="89"/>
      <c r="O61" s="89"/>
    </row>
    <row r="62" spans="2:15" ht="12.75">
      <c r="B62" s="95" t="s">
        <v>98</v>
      </c>
      <c r="C62" s="90">
        <v>61</v>
      </c>
      <c r="D62" s="96" t="s">
        <v>99</v>
      </c>
      <c r="E62" s="97">
        <f>G57</f>
        <v>81</v>
      </c>
      <c r="J62" s="89"/>
      <c r="K62" s="89"/>
      <c r="L62" s="93"/>
      <c r="M62" s="89"/>
      <c r="N62" s="89"/>
      <c r="O62" s="89"/>
    </row>
    <row r="63" spans="2:15" ht="12.75">
      <c r="B63" s="95" t="s">
        <v>100</v>
      </c>
      <c r="C63" s="90">
        <v>40</v>
      </c>
      <c r="D63" s="96" t="s">
        <v>99</v>
      </c>
      <c r="E63" s="90">
        <v>60</v>
      </c>
      <c r="J63" s="89"/>
      <c r="K63" s="89"/>
      <c r="L63" s="92"/>
      <c r="M63" s="89"/>
      <c r="N63" s="89"/>
      <c r="O63" s="89"/>
    </row>
    <row r="64" spans="2:15" ht="12.75">
      <c r="B64" s="95" t="s">
        <v>101</v>
      </c>
      <c r="C64" s="97">
        <f>I57</f>
        <v>27</v>
      </c>
      <c r="D64" s="96" t="s">
        <v>99</v>
      </c>
      <c r="E64" s="90">
        <v>39</v>
      </c>
      <c r="J64" s="89"/>
      <c r="K64" s="89"/>
      <c r="L64" s="93"/>
      <c r="M64" s="89"/>
      <c r="N64" s="89"/>
      <c r="O64" s="89"/>
    </row>
    <row r="65" spans="2:15" ht="12.75">
      <c r="B65" s="86"/>
      <c r="C65" s="91"/>
      <c r="D65" s="91"/>
      <c r="E65" s="91"/>
      <c r="J65" s="89"/>
      <c r="K65" s="89"/>
      <c r="L65" s="93"/>
      <c r="M65" s="89"/>
      <c r="N65" s="89"/>
      <c r="O65" s="89"/>
    </row>
    <row r="66" spans="2:15" ht="12.75">
      <c r="B66" s="94" t="s">
        <v>102</v>
      </c>
      <c r="C66" s="91"/>
      <c r="D66" s="91"/>
      <c r="E66" s="91"/>
      <c r="J66" s="89"/>
      <c r="K66" s="89"/>
      <c r="L66" s="93"/>
      <c r="M66" s="89"/>
      <c r="N66" s="89"/>
      <c r="O66" s="89"/>
    </row>
    <row r="67" spans="2:5" ht="12.75">
      <c r="B67" s="95" t="s">
        <v>98</v>
      </c>
      <c r="C67" s="90">
        <v>18</v>
      </c>
      <c r="D67" s="96" t="s">
        <v>99</v>
      </c>
      <c r="E67" s="97">
        <f>G58</f>
        <v>24</v>
      </c>
    </row>
    <row r="68" spans="2:5" ht="12.75">
      <c r="B68" s="95" t="s">
        <v>100</v>
      </c>
      <c r="C68" s="90">
        <v>11</v>
      </c>
      <c r="D68" s="96" t="s">
        <v>99</v>
      </c>
      <c r="E68" s="90">
        <v>17</v>
      </c>
    </row>
    <row r="69" spans="2:5" ht="12.7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B1">
      <selection activeCell="L30" sqref="L30"/>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121</v>
      </c>
      <c r="C2" s="37"/>
      <c r="D2" s="37"/>
      <c r="E2" s="37"/>
    </row>
    <row r="3" spans="2:5" ht="40.5" customHeight="1">
      <c r="B3" s="98" t="s">
        <v>124</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45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45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45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t="s">
        <v>45</v>
      </c>
      <c r="D14" s="44"/>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t="s">
        <v>45</v>
      </c>
      <c r="D16" s="44"/>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t="s">
        <v>45</v>
      </c>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4</v>
      </c>
      <c r="D24" s="50">
        <f>COUNTA(D6,D8,D10,D12,D14,D16,D18,D20,D22)</f>
        <v>3</v>
      </c>
      <c r="E24" s="50">
        <f>COUNTA(E6,E8,E10,E12,E14,E16,E18,E20,E22)</f>
        <v>2</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45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3</v>
      </c>
      <c r="E36" s="50">
        <f>COUNTA(E28,E30,E32,E34)</f>
        <v>1</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36</v>
      </c>
      <c r="D39" s="60">
        <f>D24*D57</f>
        <v>18</v>
      </c>
      <c r="E39" s="60">
        <f>E24*E57</f>
        <v>6</v>
      </c>
      <c r="F39" s="61">
        <f>SUM(C39:E39)</f>
        <v>60</v>
      </c>
      <c r="G39" s="60" t="str">
        <f>IF(F39&lt;C63,"BASSO",(IF(F39&lt;C62,"MEDIO","ALTO")))</f>
        <v>MEDIO</v>
      </c>
    </row>
    <row r="40" spans="2:7" ht="15">
      <c r="B40" s="62" t="s">
        <v>7</v>
      </c>
      <c r="C40" s="63">
        <f>C36*C58</f>
        <v>0</v>
      </c>
      <c r="D40" s="63">
        <f>D36*D58</f>
        <v>12</v>
      </c>
      <c r="E40" s="63">
        <f>E36*E58</f>
        <v>2</v>
      </c>
      <c r="F40" s="64">
        <f>SUM(C40:E40)</f>
        <v>14</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2" sqref="B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103</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45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45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t="s">
        <v>45</v>
      </c>
      <c r="D10" s="44"/>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t="s">
        <v>45</v>
      </c>
      <c r="D12" s="44"/>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t="s">
        <v>45</v>
      </c>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t="s">
        <v>45</v>
      </c>
      <c r="D16" s="44"/>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t="s">
        <v>45</v>
      </c>
      <c r="D22" s="47"/>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6</v>
      </c>
      <c r="D24" s="50">
        <f>COUNTA(D6,D8,D10,D12,D14,D16,D18,D20,D22)</f>
        <v>1</v>
      </c>
      <c r="E24" s="50">
        <f>COUNTA(E6,E8,E10,E12,E14,E16,E18,E20,E22)</f>
        <v>2</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t="s">
        <v>45</v>
      </c>
      <c r="D32" s="44"/>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45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1</v>
      </c>
      <c r="D36" s="50">
        <f>COUNTA(D28,D30,D32,D34)</f>
        <v>1</v>
      </c>
      <c r="E36" s="50">
        <f>COUNTA(E28,E30,E32,E34)</f>
        <v>2</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54</v>
      </c>
      <c r="D39" s="60">
        <f>D24*D57</f>
        <v>6</v>
      </c>
      <c r="E39" s="60">
        <f>E24*E57</f>
        <v>6</v>
      </c>
      <c r="F39" s="61">
        <f>SUM(C39:E39)</f>
        <v>66</v>
      </c>
      <c r="G39" s="60" t="str">
        <f>IF(F39&lt;C63,"BASSO",(IF(F39&lt;C62,"MEDIO","ALTO")))</f>
        <v>ALTO</v>
      </c>
    </row>
    <row r="40" spans="2:7" ht="15">
      <c r="B40" s="62" t="s">
        <v>7</v>
      </c>
      <c r="C40" s="63">
        <f>C36*C58</f>
        <v>6</v>
      </c>
      <c r="D40" s="63">
        <f>D36*D58</f>
        <v>4</v>
      </c>
      <c r="E40" s="63">
        <f>E36*E58</f>
        <v>4</v>
      </c>
      <c r="F40" s="64">
        <f>SUM(C40:E40)</f>
        <v>14</v>
      </c>
      <c r="G40" s="63" t="str">
        <f>IF(F40&lt;C68,"BASSO",(IF(F40&lt;C67,"MEDIO","ALTO")))</f>
        <v>MEDIO</v>
      </c>
    </row>
    <row r="41" spans="2:7" ht="15.75">
      <c r="B41" s="65" t="s">
        <v>76</v>
      </c>
      <c r="C41" s="66"/>
      <c r="D41" s="66"/>
      <c r="E41" s="66"/>
      <c r="F41" s="66"/>
      <c r="G41" s="66" t="str">
        <f>IF(I44=2,J44,(IF(I45=2,J45,(IF(I46=2,J46,(IF(I47=2,J47,(IF(I48=2,J48,(IF(I49=2,J49,(IF(I50=2,J50,(IF(I51=2,J51,J52)))))))))))))))</f>
        <v>CRITICO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1</v>
      </c>
      <c r="H44" s="67">
        <f>IF(G40=D44,1,0)</f>
        <v>0</v>
      </c>
      <c r="I44" s="67">
        <f aca="true" t="shared" si="0" ref="I44:I52">SUM(G44:H44)</f>
        <v>1</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1</v>
      </c>
      <c r="H45" s="67">
        <f>IF(G40=D45,1,0)</f>
        <v>1</v>
      </c>
      <c r="I45" s="67">
        <f t="shared" si="0"/>
        <v>2</v>
      </c>
      <c r="J45" s="67" t="str">
        <f t="shared" si="1"/>
        <v>CRITICO</v>
      </c>
      <c r="K45" s="74" t="s">
        <v>85</v>
      </c>
      <c r="L45" s="75" t="str">
        <f t="shared" si="2"/>
        <v>x</v>
      </c>
      <c r="M45" s="76" t="s">
        <v>87</v>
      </c>
      <c r="N45" s="75" t="str">
        <f t="shared" si="3"/>
        <v>x</v>
      </c>
      <c r="O45" s="76" t="s">
        <v>88</v>
      </c>
      <c r="P45" s="75" t="str">
        <f t="shared" si="4"/>
        <v>x</v>
      </c>
    </row>
    <row r="46" spans="2:16" ht="15">
      <c r="B46" s="67"/>
      <c r="C46" s="67" t="s">
        <v>42</v>
      </c>
      <c r="D46" s="67" t="s">
        <v>41</v>
      </c>
      <c r="E46" s="67" t="s">
        <v>86</v>
      </c>
      <c r="F46" s="67"/>
      <c r="G46" s="67">
        <f>IF(G39=C46,1,0)</f>
        <v>0</v>
      </c>
      <c r="H46" s="67">
        <f>IF(G40=D46,1,0)</f>
        <v>0</v>
      </c>
      <c r="I46" s="67">
        <f t="shared" si="0"/>
        <v>0</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1</v>
      </c>
      <c r="H47" s="67">
        <f>IF(G40=D47,1,0)</f>
        <v>0</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1</v>
      </c>
      <c r="I48" s="67">
        <f t="shared" si="0"/>
        <v>1</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0</v>
      </c>
      <c r="I50" s="67">
        <f t="shared" si="0"/>
        <v>0</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3" sqref="B3"/>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104</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c r="E6" s="44" t="s">
        <v>105</v>
      </c>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c r="D8" s="44"/>
      <c r="E8" s="44" t="s">
        <v>105</v>
      </c>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c r="E10" s="44" t="s">
        <v>105</v>
      </c>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c r="E12" s="44" t="s">
        <v>105</v>
      </c>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105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c r="E16" s="44" t="s">
        <v>105</v>
      </c>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105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105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c r="E22" s="47" t="s">
        <v>105</v>
      </c>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0</v>
      </c>
      <c r="D24" s="50">
        <f>COUNTA(D6,D8,D10,D12,D14,D16,D18,D20,D22)</f>
        <v>0</v>
      </c>
      <c r="E24" s="50">
        <f>COUNTA(E6,E8,E10,E12,E14,E16,E18,E20,E22)</f>
        <v>9</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105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c r="E30" s="44" t="s">
        <v>105</v>
      </c>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c r="E32" s="44" t="s">
        <v>105</v>
      </c>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105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0</v>
      </c>
      <c r="E36" s="50">
        <f>COUNTA(E28,E30,E32,E34)</f>
        <v>4</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0</v>
      </c>
      <c r="D39" s="60">
        <f>D24*D57</f>
        <v>0</v>
      </c>
      <c r="E39" s="60">
        <f>E24*E57</f>
        <v>27</v>
      </c>
      <c r="F39" s="61">
        <f>SUM(C39:E39)</f>
        <v>27</v>
      </c>
      <c r="G39" s="60" t="str">
        <f>IF(F39&lt;C63,"BASSO",(IF(F39&lt;C62,"MEDIO","ALTO")))</f>
        <v>BASSO</v>
      </c>
    </row>
    <row r="40" spans="2:7" ht="15">
      <c r="B40" s="62" t="s">
        <v>7</v>
      </c>
      <c r="C40" s="63">
        <f>C36*C58</f>
        <v>0</v>
      </c>
      <c r="D40" s="63">
        <f>D36*D58</f>
        <v>0</v>
      </c>
      <c r="E40" s="63">
        <f>E36*E58</f>
        <v>8</v>
      </c>
      <c r="F40" s="64">
        <f>SUM(C40:E40)</f>
        <v>8</v>
      </c>
      <c r="G40" s="63" t="str">
        <f>IF(F40&lt;C68,"BASSO",(IF(F40&lt;C67,"MEDIO","ALTO")))</f>
        <v>BASSO</v>
      </c>
    </row>
    <row r="41" spans="2:7" ht="15.75">
      <c r="B41" s="65" t="s">
        <v>76</v>
      </c>
      <c r="C41" s="66"/>
      <c r="D41" s="66"/>
      <c r="E41" s="66"/>
      <c r="F41" s="66"/>
      <c r="G41" s="66" t="str">
        <f>IF(I44=2,J44,(IF(I45=2,J45,(IF(I46=2,J46,(IF(I47=2,J47,(IF(I48=2,J48,(IF(I49=2,J49,(IF(I50=2,J50,(IF(I51=2,J51,J52)))))))))))))))</f>
        <v>MINIMO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0</v>
      </c>
      <c r="I45" s="67">
        <f t="shared" si="0"/>
        <v>0</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0</v>
      </c>
      <c r="H46" s="67">
        <f>IF(G40=D46,1,0)</f>
        <v>0</v>
      </c>
      <c r="I46" s="67">
        <f t="shared" si="0"/>
        <v>0</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1</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0</v>
      </c>
      <c r="I48" s="67">
        <f t="shared" si="0"/>
        <v>0</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1</v>
      </c>
      <c r="H49" s="67">
        <f>IF(G40=D49,1,0)</f>
        <v>0</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1</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1</v>
      </c>
      <c r="H51" s="67">
        <f>IF(G40=D51,1,0)</f>
        <v>0</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1</v>
      </c>
      <c r="H52" s="67">
        <f>IF(G40=D52,1,0)</f>
        <v>1</v>
      </c>
      <c r="I52" s="67">
        <f t="shared" si="0"/>
        <v>2</v>
      </c>
      <c r="J52" s="67" t="str">
        <f t="shared" si="1"/>
        <v>MINIMO</v>
      </c>
      <c r="K52" s="83" t="s">
        <v>90</v>
      </c>
      <c r="L52" s="84" t="str">
        <f t="shared" si="2"/>
        <v>x</v>
      </c>
      <c r="M52" s="85" t="s">
        <v>90</v>
      </c>
      <c r="N52" s="84" t="str">
        <f t="shared" si="3"/>
        <v>x</v>
      </c>
      <c r="O52" s="85" t="s">
        <v>92</v>
      </c>
      <c r="P52" s="84" t="str">
        <f t="shared" si="4"/>
        <v>x</v>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3" sqref="B3"/>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106</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45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45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c r="E10" s="44" t="s">
        <v>45</v>
      </c>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t="s">
        <v>45</v>
      </c>
      <c r="D12" s="44"/>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45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t="s">
        <v>45</v>
      </c>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t="s">
        <v>45</v>
      </c>
      <c r="D22" s="47"/>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4</v>
      </c>
      <c r="D24" s="50">
        <f>COUNTA(D6,D8,D10,D12,D14,D16,D18,D20,D22)</f>
        <v>1</v>
      </c>
      <c r="E24" s="50">
        <f>COUNTA(E6,E8,E10,E12,E14,E16,E18,E20,E22)</f>
        <v>4</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t="s">
        <v>45</v>
      </c>
      <c r="E28" s="44"/>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t="s">
        <v>45</v>
      </c>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45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4</v>
      </c>
      <c r="E36" s="50">
        <f>COUNTA(E28,E30,E32,E34)</f>
        <v>0</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36</v>
      </c>
      <c r="D39" s="60">
        <f>D24*D57</f>
        <v>6</v>
      </c>
      <c r="E39" s="60">
        <f>E24*E57</f>
        <v>12</v>
      </c>
      <c r="F39" s="61">
        <f>SUM(C39:E39)</f>
        <v>54</v>
      </c>
      <c r="G39" s="60" t="str">
        <f>IF(F39&lt;C63,"BASSO",(IF(F39&lt;C62,"MEDIO","ALTO")))</f>
        <v>MEDIO</v>
      </c>
    </row>
    <row r="40" spans="2:7" ht="15">
      <c r="B40" s="62" t="s">
        <v>7</v>
      </c>
      <c r="C40" s="63">
        <f>C36*C58</f>
        <v>0</v>
      </c>
      <c r="D40" s="63">
        <f>D36*D58</f>
        <v>16</v>
      </c>
      <c r="E40" s="63">
        <f>E36*E58</f>
        <v>0</v>
      </c>
      <c r="F40" s="64">
        <f>SUM(C40:E40)</f>
        <v>16</v>
      </c>
      <c r="G40" s="63" t="str">
        <f>IF(F40&lt;C68,"BASSO",(IF(F40&lt;C67,"MEDIO","ALTO")))</f>
        <v>MEDIO</v>
      </c>
    </row>
    <row r="41" spans="2:7" ht="15.75">
      <c r="B41" s="65" t="s">
        <v>76</v>
      </c>
      <c r="C41" s="66"/>
      <c r="D41" s="66"/>
      <c r="E41" s="66"/>
      <c r="F41" s="66"/>
      <c r="G41" s="66" t="str">
        <f>IF(I44=2,J44,(IF(I45=2,J45,(IF(I46=2,J46,(IF(I47=2,J47,(IF(I48=2,J48,(IF(I49=2,J49,(IF(I50=2,J50,(IF(I51=2,J51,J52)))))))))))))))</f>
        <v>MEDIO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1</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0</v>
      </c>
      <c r="I47" s="67">
        <f t="shared" si="0"/>
        <v>0</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1</v>
      </c>
      <c r="I48" s="67">
        <f t="shared" si="0"/>
        <v>2</v>
      </c>
      <c r="J48" s="67" t="str">
        <f t="shared" si="1"/>
        <v>MEDIO</v>
      </c>
      <c r="K48" s="77" t="s">
        <v>87</v>
      </c>
      <c r="L48" s="78" t="str">
        <f t="shared" si="2"/>
        <v>x</v>
      </c>
      <c r="M48" s="79" t="s">
        <v>87</v>
      </c>
      <c r="N48" s="78" t="str">
        <f t="shared" si="3"/>
        <v>x</v>
      </c>
      <c r="O48" s="79" t="s">
        <v>87</v>
      </c>
      <c r="P48" s="78" t="str">
        <f t="shared" si="4"/>
        <v>x</v>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0</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1</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O32" sqref="O3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107</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c r="D6" s="44"/>
      <c r="E6" s="44" t="s">
        <v>45</v>
      </c>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45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c r="E10" s="44" t="s">
        <v>45</v>
      </c>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c r="E12" s="44" t="s">
        <v>45</v>
      </c>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45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c r="E16" s="44" t="s">
        <v>45</v>
      </c>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45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45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c r="E22" s="47" t="s">
        <v>45</v>
      </c>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1</v>
      </c>
      <c r="D24" s="50">
        <f>COUNTA(D6,D8,D10,D12,D14,D16,D18,D20,D22)</f>
        <v>0</v>
      </c>
      <c r="E24" s="50">
        <f>COUNTA(E6,E8,E10,E12,E14,E16,E18,E20,E22)</f>
        <v>8</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45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c r="E30" s="44" t="s">
        <v>45</v>
      </c>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c r="E32" s="44" t="s">
        <v>45</v>
      </c>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45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0</v>
      </c>
      <c r="E36" s="50">
        <f>COUNTA(E28,E30,E32,E34)</f>
        <v>4</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9</v>
      </c>
      <c r="D39" s="60">
        <f>D24*D57</f>
        <v>0</v>
      </c>
      <c r="E39" s="60">
        <f>E24*E57</f>
        <v>24</v>
      </c>
      <c r="F39" s="61">
        <f>SUM(C39:E39)</f>
        <v>33</v>
      </c>
      <c r="G39" s="60" t="str">
        <f>IF(F39&lt;C63,"BASSO",(IF(F39&lt;C62,"MEDIO","ALTO")))</f>
        <v>BASSO</v>
      </c>
    </row>
    <row r="40" spans="2:7" ht="15">
      <c r="B40" s="62" t="s">
        <v>7</v>
      </c>
      <c r="C40" s="63">
        <f>C36*C58</f>
        <v>0</v>
      </c>
      <c r="D40" s="63">
        <f>D36*D58</f>
        <v>0</v>
      </c>
      <c r="E40" s="63">
        <f>E36*E58</f>
        <v>8</v>
      </c>
      <c r="F40" s="64">
        <f>SUM(C40:E40)</f>
        <v>8</v>
      </c>
      <c r="G40" s="63" t="str">
        <f>IF(F40&lt;C68,"BASSO",(IF(F40&lt;C67,"MEDIO","ALTO")))</f>
        <v>BASSO</v>
      </c>
    </row>
    <row r="41" spans="2:7" ht="15.75">
      <c r="B41" s="65" t="s">
        <v>76</v>
      </c>
      <c r="C41" s="66"/>
      <c r="D41" s="66"/>
      <c r="E41" s="66"/>
      <c r="F41" s="66"/>
      <c r="G41" s="66" t="str">
        <f>IF(I44=2,J44,(IF(I45=2,J45,(IF(I46=2,J46,(IF(I47=2,J47,(IF(I48=2,J48,(IF(I49=2,J49,(IF(I50=2,J50,(IF(I51=2,J51,J52)))))))))))))))</f>
        <v>MINIMO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0</v>
      </c>
      <c r="I45" s="67">
        <f t="shared" si="0"/>
        <v>0</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0</v>
      </c>
      <c r="H46" s="67">
        <f>IF(G40=D46,1,0)</f>
        <v>0</v>
      </c>
      <c r="I46" s="67">
        <f t="shared" si="0"/>
        <v>0</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1</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0</v>
      </c>
      <c r="I48" s="67">
        <f t="shared" si="0"/>
        <v>0</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1</v>
      </c>
      <c r="H49" s="67">
        <f>IF(G40=D49,1,0)</f>
        <v>0</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1</v>
      </c>
      <c r="I50" s="67">
        <f t="shared" si="0"/>
        <v>1</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1</v>
      </c>
      <c r="H51" s="67">
        <f>IF(G40=D51,1,0)</f>
        <v>0</v>
      </c>
      <c r="I51" s="67">
        <f t="shared" si="0"/>
        <v>1</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1</v>
      </c>
      <c r="H52" s="67">
        <f>IF(G40=D52,1,0)</f>
        <v>1</v>
      </c>
      <c r="I52" s="67">
        <f t="shared" si="0"/>
        <v>2</v>
      </c>
      <c r="J52" s="67" t="str">
        <f t="shared" si="1"/>
        <v>MINIMO</v>
      </c>
      <c r="K52" s="83" t="s">
        <v>90</v>
      </c>
      <c r="L52" s="84" t="str">
        <f t="shared" si="2"/>
        <v>x</v>
      </c>
      <c r="M52" s="85" t="s">
        <v>90</v>
      </c>
      <c r="N52" s="84" t="str">
        <f t="shared" si="3"/>
        <v>x</v>
      </c>
      <c r="O52" s="85" t="s">
        <v>92</v>
      </c>
      <c r="P52" s="84" t="str">
        <f t="shared" si="4"/>
        <v>x</v>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J18" sqref="J18"/>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108</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45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45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t="s">
        <v>45</v>
      </c>
      <c r="D10" s="44"/>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t="s">
        <v>45</v>
      </c>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t="s">
        <v>45</v>
      </c>
      <c r="D14" s="44"/>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t="s">
        <v>45</v>
      </c>
      <c r="D16" s="44"/>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t="s">
        <v>45</v>
      </c>
      <c r="D18" s="44"/>
      <c r="E18" s="44"/>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t="s">
        <v>45</v>
      </c>
      <c r="E20" s="44"/>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t="s">
        <v>45</v>
      </c>
      <c r="D22" s="47"/>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7</v>
      </c>
      <c r="D24" s="50">
        <f>COUNTA(D6,D8,D10,D12,D14,D16,D18,D20,D22)</f>
        <v>2</v>
      </c>
      <c r="E24" s="50">
        <f>COUNTA(E6,E8,E10,E12,E14,E16,E18,E20,E22)</f>
        <v>0</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t="s">
        <v>45</v>
      </c>
      <c r="D28" s="44"/>
      <c r="E28" s="44"/>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t="s">
        <v>45</v>
      </c>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t="s">
        <v>45</v>
      </c>
      <c r="D32" s="44"/>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t="s">
        <v>45</v>
      </c>
      <c r="D34" s="44"/>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3</v>
      </c>
      <c r="D36" s="50">
        <f>COUNTA(D28,D30,D32,D34)</f>
        <v>1</v>
      </c>
      <c r="E36" s="50">
        <f>COUNTA(E28,E30,E32,E34)</f>
        <v>0</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63</v>
      </c>
      <c r="D39" s="60">
        <f>D24*D57</f>
        <v>12</v>
      </c>
      <c r="E39" s="60">
        <f>E24*E57</f>
        <v>0</v>
      </c>
      <c r="F39" s="61">
        <f>SUM(C39:E39)</f>
        <v>75</v>
      </c>
      <c r="G39" s="60" t="str">
        <f>IF(F39&lt;C63,"BASSO",(IF(F39&lt;C62,"MEDIO","ALTO")))</f>
        <v>ALTO</v>
      </c>
    </row>
    <row r="40" spans="2:7" ht="15">
      <c r="B40" s="62" t="s">
        <v>7</v>
      </c>
      <c r="C40" s="63">
        <f>C36*C58</f>
        <v>18</v>
      </c>
      <c r="D40" s="63">
        <f>D36*D58</f>
        <v>4</v>
      </c>
      <c r="E40" s="63">
        <f>E36*E58</f>
        <v>0</v>
      </c>
      <c r="F40" s="64">
        <f>SUM(C40:E40)</f>
        <v>22</v>
      </c>
      <c r="G40" s="63" t="str">
        <f>IF(F40&lt;C68,"BASSO",(IF(F40&lt;C67,"MEDIO","ALTO")))</f>
        <v>ALTO</v>
      </c>
    </row>
    <row r="41" spans="2:7" ht="15.75">
      <c r="B41" s="65" t="s">
        <v>76</v>
      </c>
      <c r="C41" s="66"/>
      <c r="D41" s="66"/>
      <c r="E41" s="66"/>
      <c r="F41" s="66"/>
      <c r="G41" s="66" t="str">
        <f>IF(I44=2,J44,(IF(I45=2,J45,(IF(I46=2,J46,(IF(I47=2,J47,(IF(I48=2,J48,(IF(I49=2,J49,(IF(I50=2,J50,(IF(I51=2,J51,J52)))))))))))))))</f>
        <v>ALTO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1</v>
      </c>
      <c r="H44" s="67">
        <f>IF(G40=D44,1,0)</f>
        <v>1</v>
      </c>
      <c r="I44" s="67">
        <f aca="true" t="shared" si="0" ref="I44:I52">SUM(G44:H44)</f>
        <v>2</v>
      </c>
      <c r="J44" s="67" t="str">
        <f aca="true" t="shared" si="1" ref="J44:J52">IF(I44=2,E44,"  ")</f>
        <v>ALTO</v>
      </c>
      <c r="K44" s="71" t="s">
        <v>84</v>
      </c>
      <c r="L44" s="72" t="str">
        <f aca="true" t="shared" si="2" ref="L44:L52">P44</f>
        <v>x</v>
      </c>
      <c r="M44" s="73" t="s">
        <v>84</v>
      </c>
      <c r="N44" s="72" t="str">
        <f aca="true" t="shared" si="3" ref="N44:N52">P44</f>
        <v>x</v>
      </c>
      <c r="O44" s="73" t="s">
        <v>85</v>
      </c>
      <c r="P44" s="72" t="str">
        <f aca="true" t="shared" si="4" ref="P44:P52">IF(J44=O44,"x"," ")</f>
        <v>x</v>
      </c>
    </row>
    <row r="45" spans="2:16" ht="15">
      <c r="B45" s="67"/>
      <c r="C45" s="67" t="s">
        <v>41</v>
      </c>
      <c r="D45" s="67" t="s">
        <v>42</v>
      </c>
      <c r="E45" s="67" t="s">
        <v>86</v>
      </c>
      <c r="F45" s="67"/>
      <c r="G45" s="67">
        <f>IF(G39=C45,1,0)</f>
        <v>1</v>
      </c>
      <c r="H45" s="67">
        <f>IF(G40=D45,1,0)</f>
        <v>0</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0</v>
      </c>
      <c r="H46" s="67">
        <f>IF(G40=D46,1,0)</f>
        <v>1</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1</v>
      </c>
      <c r="H47" s="67">
        <f>IF(G40=D47,1,0)</f>
        <v>0</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0</v>
      </c>
      <c r="I48" s="67">
        <f t="shared" si="0"/>
        <v>0</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0</v>
      </c>
      <c r="H49" s="67">
        <f>IF(G40=D49,1,0)</f>
        <v>1</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0</v>
      </c>
      <c r="I50" s="67">
        <f t="shared" si="0"/>
        <v>0</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0</v>
      </c>
      <c r="I51" s="67">
        <f t="shared" si="0"/>
        <v>0</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2" sqref="B2"/>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8" t="s">
        <v>109</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105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105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t="s">
        <v>105</v>
      </c>
      <c r="D10" s="44"/>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t="s">
        <v>105</v>
      </c>
      <c r="D12" s="44"/>
      <c r="E12" s="44"/>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t="s">
        <v>105</v>
      </c>
      <c r="D14" s="44"/>
      <c r="E14" s="44"/>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t="s">
        <v>105</v>
      </c>
      <c r="D16" s="44"/>
      <c r="E16" s="44"/>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t="s">
        <v>105</v>
      </c>
      <c r="E18" s="44"/>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t="s">
        <v>105</v>
      </c>
      <c r="E20" s="44"/>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t="s">
        <v>105</v>
      </c>
      <c r="D22" s="47"/>
      <c r="E22" s="47"/>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7</v>
      </c>
      <c r="D24" s="50">
        <f>COUNTA(D6,D8,D10,D12,D14,D16,D18,D20,D22)</f>
        <v>2</v>
      </c>
      <c r="E24" s="50">
        <f>COUNTA(E6,E8,E10,E12,E14,E16,E18,E20,E22)</f>
        <v>0</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t="s">
        <v>105</v>
      </c>
      <c r="D28" s="44"/>
      <c r="E28" s="44"/>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t="s">
        <v>105</v>
      </c>
      <c r="D30" s="44"/>
      <c r="E30" s="44"/>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t="s">
        <v>105</v>
      </c>
      <c r="D32" s="44"/>
      <c r="E32" s="44"/>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t="s">
        <v>105</v>
      </c>
      <c r="E34" s="44"/>
      <c r="H34" s="45">
        <f>COUNTA(C34:E34)</f>
        <v>1</v>
      </c>
      <c r="I34" s="46" t="str">
        <f>IF(H34=1,"OK","VALORIZZARE UN LIVELLO")</f>
        <v>OK</v>
      </c>
    </row>
    <row r="35" spans="3:9" ht="15">
      <c r="C35" s="56" t="s">
        <v>41</v>
      </c>
      <c r="D35" s="56" t="s">
        <v>42</v>
      </c>
      <c r="E35" s="56" t="s">
        <v>43</v>
      </c>
      <c r="H35" s="45"/>
      <c r="I35" s="46"/>
    </row>
    <row r="36" spans="2:12" ht="15">
      <c r="B36" s="57" t="s">
        <v>73</v>
      </c>
      <c r="C36" s="50">
        <f>COUNTA(C28,C30,C32,C34)</f>
        <v>3</v>
      </c>
      <c r="D36" s="50">
        <f>COUNTA(D28,D30,D32,D34)</f>
        <v>1</v>
      </c>
      <c r="E36" s="50">
        <f>COUNTA(E28,E30,E32,E34)</f>
        <v>0</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63</v>
      </c>
      <c r="D39" s="60">
        <f>D24*D57</f>
        <v>12</v>
      </c>
      <c r="E39" s="60">
        <f>E24*E57</f>
        <v>0</v>
      </c>
      <c r="F39" s="61">
        <f>SUM(C39:E39)</f>
        <v>75</v>
      </c>
      <c r="G39" s="60" t="str">
        <f>IF(F39&lt;C63,"BASSO",(IF(F39&lt;C62,"MEDIO","ALTO")))</f>
        <v>ALTO</v>
      </c>
    </row>
    <row r="40" spans="2:7" ht="15">
      <c r="B40" s="62" t="s">
        <v>7</v>
      </c>
      <c r="C40" s="63">
        <f>C36*C58</f>
        <v>18</v>
      </c>
      <c r="D40" s="63">
        <f>D36*D58</f>
        <v>4</v>
      </c>
      <c r="E40" s="63">
        <f>E36*E58</f>
        <v>0</v>
      </c>
      <c r="F40" s="64">
        <f>SUM(C40:E40)</f>
        <v>22</v>
      </c>
      <c r="G40" s="63" t="str">
        <f>IF(F40&lt;C68,"BASSO",(IF(F40&lt;C67,"MEDIO","ALTO")))</f>
        <v>ALTO</v>
      </c>
    </row>
    <row r="41" spans="2:7" ht="15.75">
      <c r="B41" s="65" t="s">
        <v>76</v>
      </c>
      <c r="C41" s="66"/>
      <c r="D41" s="66"/>
      <c r="E41" s="66"/>
      <c r="F41" s="66"/>
      <c r="G41" s="66" t="str">
        <f>IF(I44=2,J44,(IF(I45=2,J45,(IF(I46=2,J46,(IF(I47=2,J47,(IF(I48=2,J48,(IF(I49=2,J49,(IF(I50=2,J50,(IF(I51=2,J51,J52)))))))))))))))</f>
        <v>ALTO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1</v>
      </c>
      <c r="H44" s="67">
        <f>IF(G40=D44,1,0)</f>
        <v>1</v>
      </c>
      <c r="I44" s="67">
        <f aca="true" t="shared" si="0" ref="I44:I52">SUM(G44:H44)</f>
        <v>2</v>
      </c>
      <c r="J44" s="67" t="str">
        <f aca="true" t="shared" si="1" ref="J44:J52">IF(I44=2,E44,"  ")</f>
        <v>ALTO</v>
      </c>
      <c r="K44" s="71" t="s">
        <v>84</v>
      </c>
      <c r="L44" s="72" t="str">
        <f aca="true" t="shared" si="2" ref="L44:L52">P44</f>
        <v>x</v>
      </c>
      <c r="M44" s="73" t="s">
        <v>84</v>
      </c>
      <c r="N44" s="72" t="str">
        <f aca="true" t="shared" si="3" ref="N44:N52">P44</f>
        <v>x</v>
      </c>
      <c r="O44" s="73" t="s">
        <v>85</v>
      </c>
      <c r="P44" s="72" t="str">
        <f aca="true" t="shared" si="4" ref="P44:P52">IF(J44=O44,"x"," ")</f>
        <v>x</v>
      </c>
    </row>
    <row r="45" spans="2:16" ht="15">
      <c r="B45" s="67"/>
      <c r="C45" s="67" t="s">
        <v>41</v>
      </c>
      <c r="D45" s="67" t="s">
        <v>42</v>
      </c>
      <c r="E45" s="67" t="s">
        <v>86</v>
      </c>
      <c r="F45" s="67"/>
      <c r="G45" s="67">
        <f>IF(G39=C45,1,0)</f>
        <v>1</v>
      </c>
      <c r="H45" s="67">
        <f>IF(G40=D45,1,0)</f>
        <v>0</v>
      </c>
      <c r="I45" s="67">
        <f t="shared" si="0"/>
        <v>1</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0</v>
      </c>
      <c r="H46" s="67">
        <f>IF(G40=D46,1,0)</f>
        <v>1</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1</v>
      </c>
      <c r="H47" s="67">
        <f>IF(G40=D47,1,0)</f>
        <v>0</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0</v>
      </c>
      <c r="H48" s="67">
        <f>IF(G40=D48,1,0)</f>
        <v>0</v>
      </c>
      <c r="I48" s="67">
        <f t="shared" si="0"/>
        <v>0</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0</v>
      </c>
      <c r="H49" s="67">
        <f>IF(G40=D49,1,0)</f>
        <v>1</v>
      </c>
      <c r="I49" s="67">
        <f t="shared" si="0"/>
        <v>1</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0</v>
      </c>
      <c r="H50" s="67">
        <f>IF(G40=D50,1,0)</f>
        <v>0</v>
      </c>
      <c r="I50" s="67">
        <f t="shared" si="0"/>
        <v>0</v>
      </c>
      <c r="J50" s="67">
        <f t="shared" si="1"/>
      </c>
      <c r="K50" s="80" t="s">
        <v>87</v>
      </c>
      <c r="L50" s="81">
        <f t="shared" si="2"/>
      </c>
      <c r="M50" s="82" t="s">
        <v>90</v>
      </c>
      <c r="N50" s="81">
        <f t="shared" si="3"/>
      </c>
      <c r="O50" s="82" t="s">
        <v>90</v>
      </c>
      <c r="P50" s="81">
        <f t="shared" si="4"/>
      </c>
    </row>
    <row r="51" spans="2:16" ht="15">
      <c r="B51" s="67"/>
      <c r="C51" s="67" t="s">
        <v>43</v>
      </c>
      <c r="D51" s="67" t="s">
        <v>42</v>
      </c>
      <c r="E51" s="67" t="s">
        <v>43</v>
      </c>
      <c r="F51" s="67"/>
      <c r="G51" s="67">
        <f>IF(G39=C51,1,0)</f>
        <v>0</v>
      </c>
      <c r="H51" s="67">
        <f>IF(G40=D51,1,0)</f>
        <v>0</v>
      </c>
      <c r="I51" s="67">
        <f t="shared" si="0"/>
        <v>0</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0</v>
      </c>
      <c r="I52" s="67">
        <f t="shared" si="0"/>
        <v>0</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34">
      <selection activeCell="L35" sqref="L35"/>
    </sheetView>
  </sheetViews>
  <sheetFormatPr defaultColWidth="9.140625" defaultRowHeight="15"/>
  <cols>
    <col min="1" max="1" width="3.28125" style="34" customWidth="1"/>
    <col min="2" max="2" width="76.140625" style="34" customWidth="1"/>
    <col min="3" max="3" width="5.140625" style="34" customWidth="1"/>
    <col min="4" max="4" width="6.28125" style="34" customWidth="1"/>
    <col min="5" max="5" width="6.140625" style="34" customWidth="1"/>
    <col min="6" max="6" width="3.8515625" style="34" customWidth="1"/>
    <col min="7" max="7" width="8.140625" style="34" customWidth="1"/>
    <col min="8" max="8" width="4.00390625" style="34" customWidth="1"/>
    <col min="9" max="9" width="10.57421875" style="34" customWidth="1"/>
    <col min="10" max="64" width="9.140625" style="34" customWidth="1"/>
  </cols>
  <sheetData>
    <row r="1" ht="15">
      <c r="B1" s="35" t="s">
        <v>35</v>
      </c>
    </row>
    <row r="2" spans="2:5" ht="29.25" customHeight="1">
      <c r="B2" s="36" t="s">
        <v>36</v>
      </c>
      <c r="C2" s="37"/>
      <c r="D2" s="37"/>
      <c r="E2" s="37"/>
    </row>
    <row r="3" spans="2:5" ht="40.5" customHeight="1">
      <c r="B3" s="99" t="s">
        <v>110</v>
      </c>
      <c r="C3" s="39"/>
      <c r="D3" s="39"/>
      <c r="E3" s="39"/>
    </row>
    <row r="4" spans="1:5" ht="12.75" customHeight="1">
      <c r="A4" s="111" t="s">
        <v>38</v>
      </c>
      <c r="B4" s="111"/>
      <c r="C4" s="111" t="s">
        <v>39</v>
      </c>
      <c r="D4" s="111"/>
      <c r="E4" s="111"/>
    </row>
    <row r="5" spans="1:5" ht="15">
      <c r="A5" s="40">
        <v>1</v>
      </c>
      <c r="B5" s="40" t="s">
        <v>40</v>
      </c>
      <c r="C5" s="41" t="s">
        <v>41</v>
      </c>
      <c r="D5" s="41" t="s">
        <v>42</v>
      </c>
      <c r="E5" s="41" t="s">
        <v>43</v>
      </c>
    </row>
    <row r="6" spans="1:9" ht="39">
      <c r="A6" s="42"/>
      <c r="B6" s="43" t="s">
        <v>44</v>
      </c>
      <c r="C6" s="44" t="s">
        <v>105</v>
      </c>
      <c r="D6" s="44"/>
      <c r="E6" s="44"/>
      <c r="H6" s="45">
        <f>COUNTA(C6:E6)</f>
        <v>1</v>
      </c>
      <c r="I6" s="46" t="str">
        <f>IF(H6=1,"OK","VALORIZZARE UN LIVELLO")</f>
        <v>OK</v>
      </c>
    </row>
    <row r="7" spans="1:9" ht="15">
      <c r="A7" s="40">
        <v>2</v>
      </c>
      <c r="B7" s="40" t="s">
        <v>46</v>
      </c>
      <c r="C7" s="41" t="s">
        <v>41</v>
      </c>
      <c r="D7" s="41" t="s">
        <v>42</v>
      </c>
      <c r="E7" s="41" t="s">
        <v>43</v>
      </c>
      <c r="H7" s="45"/>
      <c r="I7" s="46"/>
    </row>
    <row r="8" spans="1:9" ht="26.25">
      <c r="A8" s="42"/>
      <c r="B8" s="43" t="s">
        <v>47</v>
      </c>
      <c r="C8" s="44" t="s">
        <v>105</v>
      </c>
      <c r="D8" s="44"/>
      <c r="E8" s="44"/>
      <c r="H8" s="45">
        <f>COUNTA(C8:E8)</f>
        <v>1</v>
      </c>
      <c r="I8" s="46" t="str">
        <f>IF(H8=1,"OK","VALORIZZARE UN LIVELLO")</f>
        <v>OK</v>
      </c>
    </row>
    <row r="9" spans="1:9" ht="15">
      <c r="A9" s="40">
        <v>3</v>
      </c>
      <c r="B9" s="40" t="s">
        <v>48</v>
      </c>
      <c r="C9" s="41" t="s">
        <v>41</v>
      </c>
      <c r="D9" s="41" t="s">
        <v>42</v>
      </c>
      <c r="E9" s="41" t="s">
        <v>43</v>
      </c>
      <c r="H9" s="45"/>
      <c r="I9" s="46"/>
    </row>
    <row r="10" spans="1:9" ht="26.25">
      <c r="A10" s="42"/>
      <c r="B10" s="43" t="s">
        <v>49</v>
      </c>
      <c r="C10" s="44"/>
      <c r="D10" s="44" t="s">
        <v>105</v>
      </c>
      <c r="E10" s="44"/>
      <c r="H10" s="45">
        <f>COUNTA(C10:E10)</f>
        <v>1</v>
      </c>
      <c r="I10" s="46" t="str">
        <f>IF(H10=1,"OK","VALORIZZARE UN LIVELLO")</f>
        <v>OK</v>
      </c>
    </row>
    <row r="11" spans="1:9" ht="15">
      <c r="A11" s="40">
        <v>4</v>
      </c>
      <c r="B11" s="40" t="s">
        <v>50</v>
      </c>
      <c r="C11" s="41" t="s">
        <v>41</v>
      </c>
      <c r="D11" s="41" t="s">
        <v>42</v>
      </c>
      <c r="E11" s="41" t="s">
        <v>43</v>
      </c>
      <c r="H11" s="45"/>
      <c r="I11" s="46"/>
    </row>
    <row r="12" spans="1:9" ht="51.75">
      <c r="A12" s="42"/>
      <c r="B12" s="43" t="s">
        <v>51</v>
      </c>
      <c r="C12" s="44"/>
      <c r="D12" s="44"/>
      <c r="E12" s="44" t="s">
        <v>105</v>
      </c>
      <c r="H12" s="45">
        <f>COUNTA(C12:E12)</f>
        <v>1</v>
      </c>
      <c r="I12" s="46" t="str">
        <f>IF(H12=1,"OK","VALORIZZARE UN LIVELLO")</f>
        <v>OK</v>
      </c>
    </row>
    <row r="13" spans="1:9" ht="15">
      <c r="A13" s="40">
        <v>5</v>
      </c>
      <c r="B13" s="40" t="s">
        <v>52</v>
      </c>
      <c r="C13" s="41" t="s">
        <v>41</v>
      </c>
      <c r="D13" s="41" t="s">
        <v>42</v>
      </c>
      <c r="E13" s="41" t="s">
        <v>43</v>
      </c>
      <c r="H13" s="45"/>
      <c r="I13" s="46"/>
    </row>
    <row r="14" spans="1:9" ht="39">
      <c r="A14" s="42"/>
      <c r="B14" s="43" t="s">
        <v>53</v>
      </c>
      <c r="C14" s="44"/>
      <c r="D14" s="44"/>
      <c r="E14" s="44" t="s">
        <v>105</v>
      </c>
      <c r="H14" s="45">
        <f>COUNTA(C14:E14)</f>
        <v>1</v>
      </c>
      <c r="I14" s="46" t="str">
        <f>IF(H14=1,"OK","VALORIZZARE UN LIVELLO")</f>
        <v>OK</v>
      </c>
    </row>
    <row r="15" spans="1:9" ht="34.5" customHeight="1">
      <c r="A15" s="40">
        <v>6</v>
      </c>
      <c r="B15" s="40" t="s">
        <v>54</v>
      </c>
      <c r="C15" s="41" t="s">
        <v>41</v>
      </c>
      <c r="D15" s="41" t="s">
        <v>42</v>
      </c>
      <c r="E15" s="41" t="s">
        <v>43</v>
      </c>
      <c r="H15" s="45"/>
      <c r="I15" s="46"/>
    </row>
    <row r="16" spans="1:9" ht="21">
      <c r="A16" s="42"/>
      <c r="B16" s="43" t="s">
        <v>55</v>
      </c>
      <c r="C16" s="44"/>
      <c r="D16" s="44"/>
      <c r="E16" s="44" t="s">
        <v>105</v>
      </c>
      <c r="H16" s="45">
        <f>COUNTA(C16:E16)</f>
        <v>1</v>
      </c>
      <c r="I16" s="46" t="str">
        <f>IF(H16=1,"OK","VALORIZZARE UN LIVELLO")</f>
        <v>OK</v>
      </c>
    </row>
    <row r="17" spans="1:9" ht="15">
      <c r="A17" s="40">
        <v>7</v>
      </c>
      <c r="B17" s="40" t="s">
        <v>56</v>
      </c>
      <c r="C17" s="41" t="s">
        <v>41</v>
      </c>
      <c r="D17" s="41" t="s">
        <v>42</v>
      </c>
      <c r="E17" s="41" t="s">
        <v>43</v>
      </c>
      <c r="H17" s="45"/>
      <c r="I17" s="46"/>
    </row>
    <row r="18" spans="1:9" ht="54" customHeight="1">
      <c r="A18" s="42"/>
      <c r="B18" s="43" t="s">
        <v>57</v>
      </c>
      <c r="C18" s="44"/>
      <c r="D18" s="44"/>
      <c r="E18" s="44" t="s">
        <v>105</v>
      </c>
      <c r="H18" s="45">
        <f>COUNTA(C18:E18)</f>
        <v>1</v>
      </c>
      <c r="I18" s="46" t="str">
        <f>IF(H18=1,"OK","VALORIZZARE UN LIVELLO")</f>
        <v>OK</v>
      </c>
    </row>
    <row r="19" spans="1:9" ht="15">
      <c r="A19" s="40">
        <v>8</v>
      </c>
      <c r="B19" s="40" t="s">
        <v>58</v>
      </c>
      <c r="C19" s="41" t="s">
        <v>41</v>
      </c>
      <c r="D19" s="41" t="s">
        <v>42</v>
      </c>
      <c r="E19" s="41" t="s">
        <v>43</v>
      </c>
      <c r="H19" s="45"/>
      <c r="I19" s="46"/>
    </row>
    <row r="20" spans="1:9" ht="26.25">
      <c r="A20" s="42"/>
      <c r="B20" s="43" t="s">
        <v>59</v>
      </c>
      <c r="C20" s="44"/>
      <c r="D20" s="44"/>
      <c r="E20" s="44" t="s">
        <v>105</v>
      </c>
      <c r="H20" s="45">
        <f>COUNTA(C20:E20)</f>
        <v>1</v>
      </c>
      <c r="I20" s="46" t="str">
        <f>IF(H20=1,"OK","VALORIZZARE UN LIVELLO")</f>
        <v>OK</v>
      </c>
    </row>
    <row r="21" spans="1:9" ht="15">
      <c r="A21" s="40">
        <v>9</v>
      </c>
      <c r="B21" s="40" t="s">
        <v>60</v>
      </c>
      <c r="C21" s="41" t="s">
        <v>41</v>
      </c>
      <c r="D21" s="41" t="s">
        <v>42</v>
      </c>
      <c r="E21" s="41" t="s">
        <v>43</v>
      </c>
      <c r="H21" s="45"/>
      <c r="I21" s="46"/>
    </row>
    <row r="22" spans="1:9" ht="26.25">
      <c r="A22" s="42"/>
      <c r="B22" s="43" t="s">
        <v>61</v>
      </c>
      <c r="C22" s="47"/>
      <c r="D22" s="47"/>
      <c r="E22" s="47" t="s">
        <v>105</v>
      </c>
      <c r="H22" s="45">
        <f>COUNTA(C22:E22)</f>
        <v>1</v>
      </c>
      <c r="I22" s="46" t="str">
        <f>IF(H22=1,"OK","VALORIZZARE UN LIVELLO")</f>
        <v>OK</v>
      </c>
    </row>
    <row r="23" spans="3:9" ht="15">
      <c r="C23" s="48" t="s">
        <v>41</v>
      </c>
      <c r="D23" s="48" t="s">
        <v>42</v>
      </c>
      <c r="E23" s="48" t="s">
        <v>43</v>
      </c>
      <c r="H23" s="45"/>
      <c r="I23" s="46"/>
    </row>
    <row r="24" spans="2:12" ht="15">
      <c r="B24" s="49" t="s">
        <v>62</v>
      </c>
      <c r="C24" s="50">
        <f>COUNTA(C6,C8,C10,C12,C14,C16,C18,C20,C22)</f>
        <v>2</v>
      </c>
      <c r="D24" s="50">
        <f>COUNTA(D6,D8,D10,D12,D14,D16,D18,D20,D22)</f>
        <v>1</v>
      </c>
      <c r="E24" s="50">
        <f>COUNTA(E6,E8,E10,E12,E14,E16,E18,E20,E22)</f>
        <v>6</v>
      </c>
      <c r="H24" s="45">
        <f>SUM(C24:E24)</f>
        <v>9</v>
      </c>
      <c r="I24" s="46" t="str">
        <f>IF(H24=9,"OK","ERRORE TOTALI")</f>
        <v>OK</v>
      </c>
      <c r="L24" s="34" t="s">
        <v>63</v>
      </c>
    </row>
    <row r="25" spans="8:9" ht="15">
      <c r="H25" s="45"/>
      <c r="I25" s="46"/>
    </row>
    <row r="26" spans="1:9" ht="15.75" customHeight="1">
      <c r="A26" s="112" t="s">
        <v>64</v>
      </c>
      <c r="B26" s="112"/>
      <c r="C26" s="113" t="s">
        <v>39</v>
      </c>
      <c r="D26" s="113"/>
      <c r="E26" s="113"/>
      <c r="H26" s="45"/>
      <c r="I26" s="46"/>
    </row>
    <row r="27" spans="1:9" ht="15">
      <c r="A27" s="51">
        <v>1</v>
      </c>
      <c r="B27" s="52" t="s">
        <v>65</v>
      </c>
      <c r="C27" s="41" t="s">
        <v>41</v>
      </c>
      <c r="D27" s="41" t="s">
        <v>42</v>
      </c>
      <c r="E27" s="41" t="s">
        <v>43</v>
      </c>
      <c r="H27" s="45"/>
      <c r="I27" s="46"/>
    </row>
    <row r="28" spans="1:15" ht="39.75" customHeight="1">
      <c r="A28" s="53"/>
      <c r="B28" s="54" t="s">
        <v>66</v>
      </c>
      <c r="C28" s="44"/>
      <c r="D28" s="44"/>
      <c r="E28" s="44" t="s">
        <v>105</v>
      </c>
      <c r="H28" s="45">
        <f>COUNTA(C28:E28)</f>
        <v>1</v>
      </c>
      <c r="I28" s="46" t="str">
        <f>IF(H28=1,"OK","VALORIZZARE UN LIVELLO")</f>
        <v>OK</v>
      </c>
      <c r="J28" s="114"/>
      <c r="K28" s="114"/>
      <c r="L28" s="114"/>
      <c r="M28" s="114"/>
      <c r="N28" s="114"/>
      <c r="O28" s="114"/>
    </row>
    <row r="29" spans="1:9" ht="15">
      <c r="A29" s="51">
        <v>2</v>
      </c>
      <c r="B29" s="52" t="s">
        <v>67</v>
      </c>
      <c r="C29" s="41" t="s">
        <v>41</v>
      </c>
      <c r="D29" s="41" t="s">
        <v>42</v>
      </c>
      <c r="E29" s="41" t="s">
        <v>43</v>
      </c>
      <c r="H29" s="45"/>
      <c r="I29" s="46"/>
    </row>
    <row r="30" spans="1:9" ht="26.25">
      <c r="A30" s="53"/>
      <c r="B30" s="54" t="s">
        <v>68</v>
      </c>
      <c r="C30" s="44"/>
      <c r="D30" s="44"/>
      <c r="E30" s="44" t="s">
        <v>105</v>
      </c>
      <c r="H30" s="45">
        <f>COUNTA(C30:E30)</f>
        <v>1</v>
      </c>
      <c r="I30" s="46" t="str">
        <f>IF(H30=1,"OK","VALORIZZARE UN LIVELLO")</f>
        <v>OK</v>
      </c>
    </row>
    <row r="31" spans="1:9" ht="15">
      <c r="A31" s="51">
        <v>3</v>
      </c>
      <c r="B31" s="52" t="s">
        <v>69</v>
      </c>
      <c r="C31" s="41" t="s">
        <v>41</v>
      </c>
      <c r="D31" s="41" t="s">
        <v>42</v>
      </c>
      <c r="E31" s="41" t="s">
        <v>43</v>
      </c>
      <c r="H31" s="45"/>
      <c r="I31" s="46"/>
    </row>
    <row r="32" spans="1:9" ht="26.25">
      <c r="A32" s="53"/>
      <c r="B32" s="54" t="s">
        <v>70</v>
      </c>
      <c r="C32" s="44"/>
      <c r="D32" s="44"/>
      <c r="E32" s="44" t="s">
        <v>105</v>
      </c>
      <c r="H32" s="45">
        <f>COUNTA(C32:E32)</f>
        <v>1</v>
      </c>
      <c r="I32" s="46" t="str">
        <f>IF(H32=1,"OK","VALORIZZARE UN LIVELLO")</f>
        <v>OK</v>
      </c>
    </row>
    <row r="33" spans="1:9" ht="15">
      <c r="A33" s="51">
        <v>4</v>
      </c>
      <c r="B33" s="52" t="s">
        <v>71</v>
      </c>
      <c r="C33" s="41" t="s">
        <v>41</v>
      </c>
      <c r="D33" s="41" t="s">
        <v>42</v>
      </c>
      <c r="E33" s="41" t="s">
        <v>43</v>
      </c>
      <c r="H33" s="45"/>
      <c r="I33" s="46"/>
    </row>
    <row r="34" spans="1:9" ht="39">
      <c r="A34" s="53"/>
      <c r="B34" s="55" t="s">
        <v>72</v>
      </c>
      <c r="C34" s="44"/>
      <c r="D34" s="44"/>
      <c r="E34" s="44" t="s">
        <v>105</v>
      </c>
      <c r="H34" s="45">
        <f>COUNTA(C34:E34)</f>
        <v>1</v>
      </c>
      <c r="I34" s="46" t="str">
        <f>IF(H34=1,"OK","VALORIZZARE UN LIVELLO")</f>
        <v>OK</v>
      </c>
    </row>
    <row r="35" spans="3:9" ht="15">
      <c r="C35" s="56" t="s">
        <v>41</v>
      </c>
      <c r="D35" s="56" t="s">
        <v>42</v>
      </c>
      <c r="E35" s="56" t="s">
        <v>43</v>
      </c>
      <c r="H35" s="45"/>
      <c r="I35" s="46"/>
    </row>
    <row r="36" spans="2:12" ht="15">
      <c r="B36" s="57" t="s">
        <v>73</v>
      </c>
      <c r="C36" s="50">
        <f>COUNTA(C28,C30,C32,C34)</f>
        <v>0</v>
      </c>
      <c r="D36" s="50">
        <f>COUNTA(D28,D30,D32,D34)</f>
        <v>0</v>
      </c>
      <c r="E36" s="50">
        <f>COUNTA(E28,E30,E32,E34)</f>
        <v>4</v>
      </c>
      <c r="H36" s="45">
        <f>SUM(C36:E36)</f>
        <v>4</v>
      </c>
      <c r="I36" s="46" t="str">
        <f>IF(H36=4,"OK","ERRORE TOTALI")</f>
        <v>OK</v>
      </c>
      <c r="L36" s="34" t="s">
        <v>63</v>
      </c>
    </row>
    <row r="38" spans="2:6" ht="15.75">
      <c r="B38" s="58" t="s">
        <v>74</v>
      </c>
      <c r="C38" s="48" t="s">
        <v>41</v>
      </c>
      <c r="D38" s="48" t="s">
        <v>42</v>
      </c>
      <c r="E38" s="48" t="s">
        <v>43</v>
      </c>
      <c r="F38" s="48" t="s">
        <v>75</v>
      </c>
    </row>
    <row r="39" spans="2:7" ht="15">
      <c r="B39" s="59" t="s">
        <v>6</v>
      </c>
      <c r="C39" s="60">
        <f>C24*C57</f>
        <v>18</v>
      </c>
      <c r="D39" s="60">
        <f>D24*D57</f>
        <v>6</v>
      </c>
      <c r="E39" s="60">
        <f>E24*E57</f>
        <v>18</v>
      </c>
      <c r="F39" s="61">
        <f>SUM(C39:E39)</f>
        <v>42</v>
      </c>
      <c r="G39" s="60" t="str">
        <f>IF(F39&lt;C63,"BASSO",(IF(F39&lt;C62,"MEDIO","ALTO")))</f>
        <v>MEDIO</v>
      </c>
    </row>
    <row r="40" spans="2:7" ht="15">
      <c r="B40" s="62" t="s">
        <v>7</v>
      </c>
      <c r="C40" s="63">
        <f>C36*C58</f>
        <v>0</v>
      </c>
      <c r="D40" s="63">
        <f>D36*D58</f>
        <v>0</v>
      </c>
      <c r="E40" s="63">
        <f>E36*E58</f>
        <v>8</v>
      </c>
      <c r="F40" s="64">
        <f>SUM(C40:E40)</f>
        <v>8</v>
      </c>
      <c r="G40" s="63" t="str">
        <f>IF(F40&lt;C68,"BASSO",(IF(F40&lt;C67,"MEDIO","ALTO")))</f>
        <v>BASSO</v>
      </c>
    </row>
    <row r="41" spans="2:7" ht="15.75">
      <c r="B41" s="65" t="s">
        <v>76</v>
      </c>
      <c r="C41" s="66"/>
      <c r="D41" s="66"/>
      <c r="E41" s="66"/>
      <c r="F41" s="66"/>
      <c r="G41" s="66" t="str">
        <f>IF(I44=2,J44,(IF(I45=2,J45,(IF(I46=2,J46,(IF(I47=2,J47,(IF(I48=2,J48,(IF(I49=2,J49,(IF(I50=2,J50,(IF(I51=2,J51,J52)))))))))))))))</f>
        <v>BASSO</v>
      </c>
    </row>
    <row r="42" spans="11:16" ht="13.5" customHeight="1">
      <c r="K42" s="110" t="s">
        <v>77</v>
      </c>
      <c r="L42" s="110"/>
      <c r="M42" s="110"/>
      <c r="N42" s="110"/>
      <c r="O42" s="110"/>
      <c r="P42" s="110"/>
    </row>
    <row r="43" spans="2:16" ht="25.5">
      <c r="B43" s="67"/>
      <c r="C43" s="67" t="s">
        <v>78</v>
      </c>
      <c r="D43" s="67" t="s">
        <v>79</v>
      </c>
      <c r="E43" s="67" t="s">
        <v>80</v>
      </c>
      <c r="F43" s="67"/>
      <c r="G43" s="67"/>
      <c r="H43" s="67"/>
      <c r="I43" s="67"/>
      <c r="J43" s="67"/>
      <c r="K43" s="68" t="s">
        <v>81</v>
      </c>
      <c r="L43" s="69"/>
      <c r="M43" s="69" t="s">
        <v>82</v>
      </c>
      <c r="N43" s="69"/>
      <c r="O43" s="69" t="s">
        <v>83</v>
      </c>
      <c r="P43" s="70"/>
    </row>
    <row r="44" spans="2:16" ht="15">
      <c r="B44" s="67"/>
      <c r="C44" s="67" t="s">
        <v>41</v>
      </c>
      <c r="D44" s="67" t="s">
        <v>41</v>
      </c>
      <c r="E44" s="67" t="s">
        <v>41</v>
      </c>
      <c r="F44" s="67"/>
      <c r="G44" s="67">
        <f>IF(G39=C44,1,0)</f>
        <v>0</v>
      </c>
      <c r="H44" s="67">
        <f>IF(G40=D44,1,0)</f>
        <v>0</v>
      </c>
      <c r="I44" s="67">
        <f aca="true" t="shared" si="0" ref="I44:I52">SUM(G44:H44)</f>
        <v>0</v>
      </c>
      <c r="J44" s="67">
        <f aca="true" t="shared" si="1" ref="J44:J52">IF(I44=2,E44,"  ")</f>
      </c>
      <c r="K44" s="71" t="s">
        <v>84</v>
      </c>
      <c r="L44" s="72">
        <f aca="true" t="shared" si="2" ref="L44:L52">P44</f>
      </c>
      <c r="M44" s="73" t="s">
        <v>84</v>
      </c>
      <c r="N44" s="72">
        <f aca="true" t="shared" si="3" ref="N44:N52">P44</f>
      </c>
      <c r="O44" s="73" t="s">
        <v>85</v>
      </c>
      <c r="P44" s="72">
        <f aca="true" t="shared" si="4" ref="P44:P52">IF(J44=O44,"x"," ")</f>
      </c>
    </row>
    <row r="45" spans="2:16" ht="15">
      <c r="B45" s="67"/>
      <c r="C45" s="67" t="s">
        <v>41</v>
      </c>
      <c r="D45" s="67" t="s">
        <v>42</v>
      </c>
      <c r="E45" s="67" t="s">
        <v>86</v>
      </c>
      <c r="F45" s="67"/>
      <c r="G45" s="67">
        <f>IF(G39=C45,1,0)</f>
        <v>0</v>
      </c>
      <c r="H45" s="67">
        <f>IF(G40=D45,1,0)</f>
        <v>0</v>
      </c>
      <c r="I45" s="67">
        <f t="shared" si="0"/>
        <v>0</v>
      </c>
      <c r="J45" s="67">
        <f t="shared" si="1"/>
      </c>
      <c r="K45" s="74" t="s">
        <v>85</v>
      </c>
      <c r="L45" s="75">
        <f t="shared" si="2"/>
      </c>
      <c r="M45" s="76" t="s">
        <v>87</v>
      </c>
      <c r="N45" s="75">
        <f t="shared" si="3"/>
      </c>
      <c r="O45" s="76" t="s">
        <v>88</v>
      </c>
      <c r="P45" s="75">
        <f t="shared" si="4"/>
      </c>
    </row>
    <row r="46" spans="2:16" ht="15">
      <c r="B46" s="67"/>
      <c r="C46" s="67" t="s">
        <v>42</v>
      </c>
      <c r="D46" s="67" t="s">
        <v>41</v>
      </c>
      <c r="E46" s="67" t="s">
        <v>86</v>
      </c>
      <c r="F46" s="67"/>
      <c r="G46" s="67">
        <f>IF(G39=C46,1,0)</f>
        <v>1</v>
      </c>
      <c r="H46" s="67">
        <f>IF(G40=D46,1,0)</f>
        <v>0</v>
      </c>
      <c r="I46" s="67">
        <f t="shared" si="0"/>
        <v>1</v>
      </c>
      <c r="J46" s="67">
        <f t="shared" si="1"/>
      </c>
      <c r="K46" s="74" t="s">
        <v>87</v>
      </c>
      <c r="L46" s="75">
        <f t="shared" si="2"/>
      </c>
      <c r="M46" s="76" t="s">
        <v>85</v>
      </c>
      <c r="N46" s="75">
        <f t="shared" si="3"/>
      </c>
      <c r="O46" s="76" t="s">
        <v>88</v>
      </c>
      <c r="P46" s="75">
        <f t="shared" si="4"/>
      </c>
    </row>
    <row r="47" spans="2:16" ht="15">
      <c r="B47" s="67"/>
      <c r="C47" s="67" t="s">
        <v>41</v>
      </c>
      <c r="D47" s="67" t="s">
        <v>43</v>
      </c>
      <c r="E47" s="67" t="s">
        <v>42</v>
      </c>
      <c r="F47" s="67"/>
      <c r="G47" s="67">
        <f>IF(G39=C47,1,0)</f>
        <v>0</v>
      </c>
      <c r="H47" s="67">
        <f>IF(G40=D47,1,0)</f>
        <v>1</v>
      </c>
      <c r="I47" s="67">
        <f t="shared" si="0"/>
        <v>1</v>
      </c>
      <c r="J47" s="67">
        <f t="shared" si="1"/>
      </c>
      <c r="K47" s="77" t="s">
        <v>85</v>
      </c>
      <c r="L47" s="78">
        <f t="shared" si="2"/>
      </c>
      <c r="M47" s="79" t="s">
        <v>89</v>
      </c>
      <c r="N47" s="78">
        <f t="shared" si="3"/>
      </c>
      <c r="O47" s="79" t="s">
        <v>87</v>
      </c>
      <c r="P47" s="78">
        <f t="shared" si="4"/>
      </c>
    </row>
    <row r="48" spans="2:16" ht="15">
      <c r="B48" s="67"/>
      <c r="C48" s="67" t="s">
        <v>42</v>
      </c>
      <c r="D48" s="67" t="s">
        <v>42</v>
      </c>
      <c r="E48" s="67" t="s">
        <v>42</v>
      </c>
      <c r="F48" s="67"/>
      <c r="G48" s="67">
        <f>IF(G39=C48,1,0)</f>
        <v>1</v>
      </c>
      <c r="H48" s="67">
        <f>IF(G40=D48,1,0)</f>
        <v>0</v>
      </c>
      <c r="I48" s="67">
        <f t="shared" si="0"/>
        <v>1</v>
      </c>
      <c r="J48" s="67">
        <f t="shared" si="1"/>
      </c>
      <c r="K48" s="77" t="s">
        <v>87</v>
      </c>
      <c r="L48" s="78">
        <f t="shared" si="2"/>
      </c>
      <c r="M48" s="79" t="s">
        <v>87</v>
      </c>
      <c r="N48" s="78">
        <f t="shared" si="3"/>
      </c>
      <c r="O48" s="79" t="s">
        <v>87</v>
      </c>
      <c r="P48" s="78">
        <f t="shared" si="4"/>
      </c>
    </row>
    <row r="49" spans="2:16" ht="15">
      <c r="B49" s="67"/>
      <c r="C49" s="67" t="s">
        <v>43</v>
      </c>
      <c r="D49" s="67" t="s">
        <v>41</v>
      </c>
      <c r="E49" s="67" t="s">
        <v>42</v>
      </c>
      <c r="F49" s="67"/>
      <c r="G49" s="67">
        <f>IF(G39=C49,1,0)</f>
        <v>0</v>
      </c>
      <c r="H49" s="67">
        <f>IF(G40=D49,1,0)</f>
        <v>0</v>
      </c>
      <c r="I49" s="67">
        <f t="shared" si="0"/>
        <v>0</v>
      </c>
      <c r="J49" s="67">
        <f t="shared" si="1"/>
      </c>
      <c r="K49" s="77" t="s">
        <v>90</v>
      </c>
      <c r="L49" s="78">
        <f t="shared" si="2"/>
      </c>
      <c r="M49" s="79" t="s">
        <v>85</v>
      </c>
      <c r="N49" s="78">
        <f t="shared" si="3"/>
      </c>
      <c r="O49" s="79" t="s">
        <v>87</v>
      </c>
      <c r="P49" s="78">
        <f t="shared" si="4"/>
      </c>
    </row>
    <row r="50" spans="2:16" ht="15">
      <c r="B50" s="67"/>
      <c r="C50" s="67" t="s">
        <v>42</v>
      </c>
      <c r="D50" s="67" t="s">
        <v>43</v>
      </c>
      <c r="E50" s="67" t="s">
        <v>43</v>
      </c>
      <c r="F50" s="67"/>
      <c r="G50" s="67">
        <f>IF(G39=C50,1,0)</f>
        <v>1</v>
      </c>
      <c r="H50" s="67">
        <f>IF(G40=D50,1,0)</f>
        <v>1</v>
      </c>
      <c r="I50" s="67">
        <f t="shared" si="0"/>
        <v>2</v>
      </c>
      <c r="J50" s="67" t="str">
        <f t="shared" si="1"/>
        <v>BASSO</v>
      </c>
      <c r="K50" s="80" t="s">
        <v>87</v>
      </c>
      <c r="L50" s="81" t="str">
        <f t="shared" si="2"/>
        <v>x</v>
      </c>
      <c r="M50" s="82" t="s">
        <v>90</v>
      </c>
      <c r="N50" s="81" t="str">
        <f t="shared" si="3"/>
        <v>x</v>
      </c>
      <c r="O50" s="82" t="s">
        <v>90</v>
      </c>
      <c r="P50" s="81" t="str">
        <f t="shared" si="4"/>
        <v>x</v>
      </c>
    </row>
    <row r="51" spans="2:16" ht="15">
      <c r="B51" s="67"/>
      <c r="C51" s="67" t="s">
        <v>43</v>
      </c>
      <c r="D51" s="67" t="s">
        <v>42</v>
      </c>
      <c r="E51" s="67" t="s">
        <v>43</v>
      </c>
      <c r="F51" s="67"/>
      <c r="G51" s="67">
        <f>IF(G39=C51,1,0)</f>
        <v>0</v>
      </c>
      <c r="H51" s="67">
        <f>IF(G40=D51,1,0)</f>
        <v>0</v>
      </c>
      <c r="I51" s="67">
        <f t="shared" si="0"/>
        <v>0</v>
      </c>
      <c r="J51" s="67">
        <f t="shared" si="1"/>
      </c>
      <c r="K51" s="80" t="s">
        <v>90</v>
      </c>
      <c r="L51" s="81">
        <f t="shared" si="2"/>
      </c>
      <c r="M51" s="82" t="s">
        <v>87</v>
      </c>
      <c r="N51" s="81">
        <f t="shared" si="3"/>
      </c>
      <c r="O51" s="82" t="s">
        <v>90</v>
      </c>
      <c r="P51" s="81">
        <f t="shared" si="4"/>
      </c>
    </row>
    <row r="52" spans="2:16" ht="15">
      <c r="B52" s="67"/>
      <c r="C52" s="67" t="s">
        <v>43</v>
      </c>
      <c r="D52" s="67" t="s">
        <v>43</v>
      </c>
      <c r="E52" s="67" t="s">
        <v>91</v>
      </c>
      <c r="F52" s="67"/>
      <c r="G52" s="67">
        <f>IF(G39=C52,1,0)</f>
        <v>0</v>
      </c>
      <c r="H52" s="67">
        <f>IF(G40=D52,1,0)</f>
        <v>1</v>
      </c>
      <c r="I52" s="67">
        <f t="shared" si="0"/>
        <v>1</v>
      </c>
      <c r="J52" s="67">
        <f t="shared" si="1"/>
      </c>
      <c r="K52" s="83" t="s">
        <v>90</v>
      </c>
      <c r="L52" s="84">
        <f t="shared" si="2"/>
      </c>
      <c r="M52" s="85" t="s">
        <v>90</v>
      </c>
      <c r="N52" s="84">
        <f t="shared" si="3"/>
      </c>
      <c r="O52" s="85" t="s">
        <v>92</v>
      </c>
      <c r="P52" s="84">
        <f t="shared" si="4"/>
      </c>
    </row>
    <row r="53" spans="2:10" ht="15">
      <c r="B53" s="67"/>
      <c r="C53" s="67"/>
      <c r="D53" s="67"/>
      <c r="E53" s="67"/>
      <c r="F53" s="67"/>
      <c r="G53" s="67"/>
      <c r="H53" s="67"/>
      <c r="I53" s="67"/>
      <c r="J53" s="67"/>
    </row>
    <row r="56" spans="2:15" ht="15">
      <c r="B56" s="86" t="s">
        <v>93</v>
      </c>
      <c r="C56" s="48" t="s">
        <v>41</v>
      </c>
      <c r="D56" s="48" t="s">
        <v>42</v>
      </c>
      <c r="E56" s="48" t="s">
        <v>43</v>
      </c>
      <c r="G56" s="87" t="s">
        <v>94</v>
      </c>
      <c r="H56" s="87" t="s">
        <v>95</v>
      </c>
      <c r="I56" s="87" t="s">
        <v>96</v>
      </c>
      <c r="J56" s="88"/>
      <c r="K56" s="88"/>
      <c r="L56" s="89"/>
      <c r="M56" s="89"/>
      <c r="N56" s="89"/>
      <c r="O56" s="89"/>
    </row>
    <row r="57" spans="2:15" ht="15">
      <c r="B57" s="86" t="s">
        <v>6</v>
      </c>
      <c r="C57" s="90">
        <v>9</v>
      </c>
      <c r="D57" s="90">
        <v>6</v>
      </c>
      <c r="E57" s="90">
        <v>3</v>
      </c>
      <c r="G57" s="87">
        <f>C57*9</f>
        <v>81</v>
      </c>
      <c r="H57" s="87">
        <f>D57*9</f>
        <v>54</v>
      </c>
      <c r="I57" s="87">
        <f>E57*9</f>
        <v>27</v>
      </c>
      <c r="J57" s="88"/>
      <c r="K57" s="88"/>
      <c r="L57" s="89"/>
      <c r="M57" s="89"/>
      <c r="N57" s="89"/>
      <c r="O57" s="89"/>
    </row>
    <row r="58" spans="2:15" ht="15">
      <c r="B58" s="86" t="s">
        <v>7</v>
      </c>
      <c r="C58" s="90">
        <v>6</v>
      </c>
      <c r="D58" s="90">
        <v>4</v>
      </c>
      <c r="E58" s="90">
        <v>2</v>
      </c>
      <c r="G58" s="87">
        <f>C58*4</f>
        <v>24</v>
      </c>
      <c r="H58" s="87">
        <f>D58*4</f>
        <v>16</v>
      </c>
      <c r="I58" s="87">
        <f>E58*4</f>
        <v>8</v>
      </c>
      <c r="J58" s="89"/>
      <c r="K58" s="89"/>
      <c r="L58" s="89"/>
      <c r="M58" s="89"/>
      <c r="N58" s="89"/>
      <c r="O58" s="89"/>
    </row>
    <row r="59" spans="3:15" ht="15">
      <c r="C59" s="91"/>
      <c r="D59" s="91"/>
      <c r="E59" s="91"/>
      <c r="J59" s="89"/>
      <c r="K59" s="89"/>
      <c r="L59" s="92"/>
      <c r="M59" s="89"/>
      <c r="N59" s="89"/>
      <c r="O59" s="89"/>
    </row>
    <row r="60" spans="3:15" ht="15">
      <c r="C60" s="91"/>
      <c r="D60" s="91"/>
      <c r="E60" s="91"/>
      <c r="J60" s="89"/>
      <c r="K60" s="89"/>
      <c r="L60" s="93"/>
      <c r="M60" s="89"/>
      <c r="N60" s="89"/>
      <c r="O60" s="89"/>
    </row>
    <row r="61" spans="2:15" ht="15">
      <c r="B61" s="94" t="s">
        <v>97</v>
      </c>
      <c r="C61" s="91"/>
      <c r="D61" s="91"/>
      <c r="E61" s="91"/>
      <c r="J61" s="89"/>
      <c r="K61" s="89"/>
      <c r="L61" s="93"/>
      <c r="M61" s="89"/>
      <c r="N61" s="89"/>
      <c r="O61" s="89"/>
    </row>
    <row r="62" spans="2:15" ht="15">
      <c r="B62" s="95" t="s">
        <v>98</v>
      </c>
      <c r="C62" s="90">
        <v>61</v>
      </c>
      <c r="D62" s="96" t="s">
        <v>99</v>
      </c>
      <c r="E62" s="97">
        <f>G57</f>
        <v>81</v>
      </c>
      <c r="J62" s="89"/>
      <c r="K62" s="89"/>
      <c r="L62" s="93"/>
      <c r="M62" s="89"/>
      <c r="N62" s="89"/>
      <c r="O62" s="89"/>
    </row>
    <row r="63" spans="2:15" ht="15">
      <c r="B63" s="95" t="s">
        <v>100</v>
      </c>
      <c r="C63" s="90">
        <v>40</v>
      </c>
      <c r="D63" s="96" t="s">
        <v>99</v>
      </c>
      <c r="E63" s="90">
        <v>60</v>
      </c>
      <c r="J63" s="89"/>
      <c r="K63" s="89"/>
      <c r="L63" s="92"/>
      <c r="M63" s="89"/>
      <c r="N63" s="89"/>
      <c r="O63" s="89"/>
    </row>
    <row r="64" spans="2:15" ht="15">
      <c r="B64" s="95" t="s">
        <v>101</v>
      </c>
      <c r="C64" s="97">
        <f>I57</f>
        <v>27</v>
      </c>
      <c r="D64" s="96" t="s">
        <v>99</v>
      </c>
      <c r="E64" s="90">
        <v>39</v>
      </c>
      <c r="J64" s="89"/>
      <c r="K64" s="89"/>
      <c r="L64" s="93"/>
      <c r="M64" s="89"/>
      <c r="N64" s="89"/>
      <c r="O64" s="89"/>
    </row>
    <row r="65" spans="2:15" ht="15">
      <c r="B65" s="86"/>
      <c r="C65" s="91"/>
      <c r="D65" s="91"/>
      <c r="E65" s="91"/>
      <c r="J65" s="89"/>
      <c r="K65" s="89"/>
      <c r="L65" s="93"/>
      <c r="M65" s="89"/>
      <c r="N65" s="89"/>
      <c r="O65" s="89"/>
    </row>
    <row r="66" spans="2:15" ht="15">
      <c r="B66" s="94" t="s">
        <v>102</v>
      </c>
      <c r="C66" s="91"/>
      <c r="D66" s="91"/>
      <c r="E66" s="91"/>
      <c r="J66" s="89"/>
      <c r="K66" s="89"/>
      <c r="L66" s="93"/>
      <c r="M66" s="89"/>
      <c r="N66" s="89"/>
      <c r="O66" s="89"/>
    </row>
    <row r="67" spans="2:5" ht="15">
      <c r="B67" s="95" t="s">
        <v>98</v>
      </c>
      <c r="C67" s="90">
        <v>18</v>
      </c>
      <c r="D67" s="96" t="s">
        <v>99</v>
      </c>
      <c r="E67" s="97">
        <f>G58</f>
        <v>24</v>
      </c>
    </row>
    <row r="68" spans="2:5" ht="15">
      <c r="B68" s="95" t="s">
        <v>100</v>
      </c>
      <c r="C68" s="90">
        <v>11</v>
      </c>
      <c r="D68" s="96" t="s">
        <v>99</v>
      </c>
      <c r="E68" s="90">
        <v>17</v>
      </c>
    </row>
    <row r="69" spans="2:5" ht="15">
      <c r="B69" s="95" t="s">
        <v>101</v>
      </c>
      <c r="C69" s="97">
        <f>I58</f>
        <v>8</v>
      </c>
      <c r="D69" s="96" t="s">
        <v>99</v>
      </c>
      <c r="E69" s="90">
        <v>10</v>
      </c>
    </row>
  </sheetData>
  <sheetProtection sheet="1" objects="1" scenarios="1"/>
  <mergeCells count="6">
    <mergeCell ref="K42:P42"/>
    <mergeCell ref="A4:B4"/>
    <mergeCell ref="C4:E4"/>
    <mergeCell ref="A26:B26"/>
    <mergeCell ref="C26:E26"/>
    <mergeCell ref="J28:O28"/>
  </mergeCells>
  <printOptions/>
  <pageMargins left="0.236111111111111" right="0.315277777777778" top="0.354166666666667" bottom="0.315277777777778" header="0.511805555555555" footer="0.51180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Michela Bertin</dc:creator>
  <cp:keywords/>
  <dc:description/>
  <cp:lastModifiedBy>Michela Bertin</cp:lastModifiedBy>
  <cp:lastPrinted>2020-10-15T15:18:53Z</cp:lastPrinted>
  <dcterms:created xsi:type="dcterms:W3CDTF">2020-10-09T10:24:02Z</dcterms:created>
  <dcterms:modified xsi:type="dcterms:W3CDTF">2021-02-19T09:55:34Z</dcterms:modified>
  <cp:category/>
  <cp:version/>
  <cp:contentType/>
  <cp:contentStatus/>
  <cp:revision>23</cp:revision>
</cp:coreProperties>
</file>