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6570" windowHeight="2310" firstSheet="2" activeTab="2"/>
  </bookViews>
  <sheets>
    <sheet name="intera stagione" sheetId="1" r:id="rId1"/>
    <sheet name="3^ rata stagione 2010_2011" sheetId="2" r:id="rId2"/>
    <sheet name="1^ RATA STAGIONE 2015 2016" sheetId="3" r:id="rId3"/>
  </sheets>
  <definedNames/>
  <calcPr fullCalcOnLoad="1"/>
</workbook>
</file>

<file path=xl/sharedStrings.xml><?xml version="1.0" encoding="utf-8"?>
<sst xmlns="http://schemas.openxmlformats.org/spreadsheetml/2006/main" count="108" uniqueCount="43">
  <si>
    <t xml:space="preserve">Utenza </t>
  </si>
  <si>
    <t>Capitolo</t>
  </si>
  <si>
    <t>Impegno</t>
  </si>
  <si>
    <t>%</t>
  </si>
  <si>
    <t>Importo</t>
  </si>
  <si>
    <t>TOTALE FATTURA</t>
  </si>
  <si>
    <t>alloggio O.D.C.</t>
  </si>
  <si>
    <t>sala V. Marconi</t>
  </si>
  <si>
    <t>Municipio</t>
  </si>
  <si>
    <t>V Ud</t>
  </si>
  <si>
    <t>sc materna</t>
  </si>
  <si>
    <t>sc elementari</t>
  </si>
  <si>
    <t>imp sportivi</t>
  </si>
  <si>
    <t>sc medie</t>
  </si>
  <si>
    <t>PREVISIONE 2011</t>
  </si>
  <si>
    <t>s.do fatture 3^ rata stagione 2010/2011</t>
  </si>
  <si>
    <t>stagione 2010/2011</t>
  </si>
  <si>
    <t xml:space="preserve">mensa </t>
  </si>
  <si>
    <t xml:space="preserve">Palestra scuola media </t>
  </si>
  <si>
    <t>sc medie/infanzia</t>
  </si>
  <si>
    <t>media</t>
  </si>
  <si>
    <t>infanzia</t>
  </si>
  <si>
    <t>DI CUI</t>
  </si>
  <si>
    <t>Quota ammortamento lavori</t>
  </si>
  <si>
    <t xml:space="preserve">FATTURA </t>
  </si>
  <si>
    <t>Totale Dovuto</t>
  </si>
  <si>
    <t>IMPONIBILE</t>
  </si>
  <si>
    <t>IVA</t>
  </si>
  <si>
    <t>TOTALE</t>
  </si>
  <si>
    <t>CAP 593</t>
  </si>
  <si>
    <t>CTRL</t>
  </si>
  <si>
    <t>C</t>
  </si>
  <si>
    <t>CAP 3186</t>
  </si>
  <si>
    <t>CAP 2803</t>
  </si>
  <si>
    <t>CAP 6496</t>
  </si>
  <si>
    <t>C/ 195</t>
  </si>
  <si>
    <t>R/ 144</t>
  </si>
  <si>
    <t>C/196</t>
  </si>
  <si>
    <t>R/22</t>
  </si>
  <si>
    <t>1^ RATA 2015/20165</t>
  </si>
  <si>
    <t>902079/902132</t>
  </si>
  <si>
    <t>Allegato a) dt. 482/2015</t>
  </si>
  <si>
    <t xml:space="preserve">QUOTA AMMORTAMENTO LAVORI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</si>
</sst>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;[Red]\-[$€-2]\ #,##0.00"/>
    <numFmt numFmtId="171" formatCode="[$€-2]\ #,##0.00"/>
    <numFmt numFmtId="172" formatCode="&quot;L.&quot;\ #,##0.00"/>
    <numFmt numFmtId="173" formatCode="#,##0.00_ ;[Red]\-#,##0.00\ "/>
    <numFmt numFmtId="174" formatCode="0.0%"/>
    <numFmt numFmtId="175" formatCode="_-[$€]\ * #,##0.00_-;\-[$€]\ * #,##0.00_-;_-[$€]\ * &quot;-&quot;??_-;_-@_-"/>
    <numFmt numFmtId="176" formatCode="_-* #,##0.00\ [$€-1007]_-;\-* #,##0.00\ [$€-1007]_-;_-* &quot;-&quot;??\ [$€-1007]_-;_-@_-"/>
    <numFmt numFmtId="177" formatCode="0.000"/>
    <numFmt numFmtId="178" formatCode="#,##0.00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trike/>
      <sz val="10"/>
      <name val="Arial"/>
      <family val="0"/>
    </font>
    <font>
      <b/>
      <strike/>
      <sz val="10"/>
      <name val="Arial"/>
      <family val="0"/>
    </font>
    <font>
      <u val="single"/>
      <strike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20" applyNumberFormat="1" applyAlignment="1">
      <alignment/>
    </xf>
    <xf numFmtId="4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0" fontId="5" fillId="0" borderId="0" xfId="20" applyNumberFormat="1" applyFont="1" applyAlignment="1">
      <alignment/>
    </xf>
    <xf numFmtId="170" fontId="5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0" fontId="1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0" fontId="0" fillId="0" borderId="0" xfId="20" applyNumberFormat="1" applyFont="1" applyFill="1" applyAlignment="1">
      <alignment/>
    </xf>
    <xf numFmtId="0" fontId="2" fillId="2" borderId="0" xfId="0" applyFont="1" applyFill="1" applyAlignment="1">
      <alignment horizontal="center" wrapText="1"/>
    </xf>
    <xf numFmtId="171" fontId="1" fillId="0" borderId="0" xfId="0" applyNumberFormat="1" applyFont="1" applyAlignment="1">
      <alignment/>
    </xf>
    <xf numFmtId="4" fontId="1" fillId="3" borderId="0" xfId="0" applyNumberFormat="1" applyFont="1" applyFill="1" applyAlignment="1">
      <alignment/>
    </xf>
    <xf numFmtId="10" fontId="0" fillId="3" borderId="0" xfId="20" applyNumberFormat="1" applyFont="1" applyFill="1" applyAlignment="1">
      <alignment/>
    </xf>
    <xf numFmtId="10" fontId="0" fillId="3" borderId="0" xfId="20" applyNumberFormat="1" applyFill="1" applyAlignment="1">
      <alignment/>
    </xf>
    <xf numFmtId="4" fontId="2" fillId="3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5" fontId="0" fillId="0" borderId="0" xfId="17" applyFont="1" applyAlignment="1">
      <alignment/>
    </xf>
    <xf numFmtId="0" fontId="10" fillId="0" borderId="0" xfId="0" applyFont="1" applyFill="1" applyAlignment="1">
      <alignment wrapText="1"/>
    </xf>
    <xf numFmtId="175" fontId="0" fillId="0" borderId="0" xfId="17" applyAlignment="1">
      <alignment/>
    </xf>
    <xf numFmtId="0" fontId="1" fillId="0" borderId="0" xfId="0" applyFont="1" applyFill="1" applyAlignment="1">
      <alignment wrapText="1"/>
    </xf>
    <xf numFmtId="175" fontId="0" fillId="0" borderId="0" xfId="17" applyAlignment="1">
      <alignment/>
    </xf>
    <xf numFmtId="176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5" sqref="C5:C14"/>
    </sheetView>
  </sheetViews>
  <sheetFormatPr defaultColWidth="9.140625" defaultRowHeight="12.75"/>
  <cols>
    <col min="1" max="1" width="21.140625" style="0" customWidth="1"/>
    <col min="2" max="2" width="21.57421875" style="0" customWidth="1"/>
    <col min="4" max="4" width="9.28125" style="0" bestFit="1" customWidth="1"/>
    <col min="5" max="5" width="11.8515625" style="0" customWidth="1"/>
    <col min="8" max="8" width="10.421875" style="0" customWidth="1"/>
  </cols>
  <sheetData>
    <row r="1" spans="1:2" ht="12.75">
      <c r="A1" s="6" t="s">
        <v>16</v>
      </c>
      <c r="B1" s="6"/>
    </row>
    <row r="3" spans="2:5" ht="12.75">
      <c r="B3" s="11"/>
      <c r="C3" s="11"/>
      <c r="D3" s="11"/>
      <c r="E3" s="11"/>
    </row>
    <row r="4" spans="1:5" ht="12.75">
      <c r="A4" s="2" t="s">
        <v>0</v>
      </c>
      <c r="B4" s="3" t="s">
        <v>1</v>
      </c>
      <c r="C4" s="3" t="s">
        <v>2</v>
      </c>
      <c r="D4" s="2" t="s">
        <v>3</v>
      </c>
      <c r="E4" s="3" t="s">
        <v>4</v>
      </c>
    </row>
    <row r="5" spans="1:5" ht="12.75">
      <c r="A5" t="s">
        <v>6</v>
      </c>
      <c r="B5" s="1">
        <v>593</v>
      </c>
      <c r="C5" s="1">
        <v>32</v>
      </c>
      <c r="D5" s="10">
        <v>0.0063</v>
      </c>
      <c r="E5" s="4">
        <f>B17*D5</f>
        <v>466.893504</v>
      </c>
    </row>
    <row r="6" spans="1:5" ht="12.75">
      <c r="A6" t="s">
        <v>7</v>
      </c>
      <c r="B6" s="1">
        <v>593</v>
      </c>
      <c r="C6" s="1">
        <v>169</v>
      </c>
      <c r="D6" s="10">
        <v>0.0053</v>
      </c>
      <c r="E6" s="4">
        <f>B17*D6</f>
        <v>392.783424</v>
      </c>
    </row>
    <row r="7" spans="1:5" ht="12.75">
      <c r="A7" t="s">
        <v>8</v>
      </c>
      <c r="B7" s="1">
        <v>593</v>
      </c>
      <c r="C7" s="1">
        <v>170</v>
      </c>
      <c r="D7" s="10">
        <v>0.1531</v>
      </c>
      <c r="E7" s="12">
        <f>B17*D7</f>
        <v>11346.253248</v>
      </c>
    </row>
    <row r="8" spans="2:5" ht="12.75">
      <c r="B8" s="1"/>
      <c r="C8" s="1"/>
      <c r="D8" s="10"/>
      <c r="E8" s="4">
        <f>SUM(E5:E7)</f>
        <v>12205.930176000002</v>
      </c>
    </row>
    <row r="9" spans="2:5" ht="12.75">
      <c r="B9" s="1"/>
      <c r="C9" s="1"/>
      <c r="D9" s="10"/>
      <c r="E9" s="4"/>
    </row>
    <row r="10" spans="1:5" ht="12.75">
      <c r="A10" t="s">
        <v>9</v>
      </c>
      <c r="B10" s="1">
        <v>595</v>
      </c>
      <c r="C10" s="1">
        <v>33</v>
      </c>
      <c r="D10" s="10">
        <v>0.0058</v>
      </c>
      <c r="E10" s="4">
        <f>B17*D10</f>
        <v>429.838464</v>
      </c>
    </row>
    <row r="11" spans="1:5" ht="12.75">
      <c r="A11" t="s">
        <v>10</v>
      </c>
      <c r="B11" s="1">
        <v>2803</v>
      </c>
      <c r="C11" s="1">
        <v>34</v>
      </c>
      <c r="D11" s="10">
        <v>0.1627</v>
      </c>
      <c r="E11" s="4">
        <f>B17*D11</f>
        <v>12057.710016</v>
      </c>
    </row>
    <row r="12" spans="1:5" ht="12.75">
      <c r="A12" t="s">
        <v>11</v>
      </c>
      <c r="B12" s="1">
        <v>2975</v>
      </c>
      <c r="C12" s="1">
        <v>35</v>
      </c>
      <c r="D12" s="10">
        <v>0.249</v>
      </c>
      <c r="E12" s="4">
        <f>B17*D12</f>
        <v>18453.409920000002</v>
      </c>
    </row>
    <row r="13" spans="1:5" ht="12.75">
      <c r="A13" s="9" t="s">
        <v>13</v>
      </c>
      <c r="B13" s="1">
        <v>3186</v>
      </c>
      <c r="C13" s="1">
        <v>36</v>
      </c>
      <c r="D13" s="10">
        <v>0.2272</v>
      </c>
      <c r="E13" s="4">
        <f>B17*D13</f>
        <v>16837.810176000003</v>
      </c>
    </row>
    <row r="14" spans="1:5" ht="12.75">
      <c r="A14" t="s">
        <v>12</v>
      </c>
      <c r="B14" s="1">
        <v>6496</v>
      </c>
      <c r="C14" s="1">
        <v>37</v>
      </c>
      <c r="D14" s="10">
        <v>0.1906</v>
      </c>
      <c r="E14" s="4">
        <f>B17*D14</f>
        <v>14125.381248</v>
      </c>
    </row>
    <row r="15" spans="2:5" ht="12.75">
      <c r="B15" s="1"/>
      <c r="C15" s="1"/>
      <c r="D15" s="7">
        <f>SUM(D5:D14)</f>
        <v>1</v>
      </c>
      <c r="E15" s="4">
        <f>SUM(E8:E14)</f>
        <v>74110.08000000002</v>
      </c>
    </row>
    <row r="16" spans="2:5" ht="12.75">
      <c r="B16" s="1"/>
      <c r="C16" s="1"/>
      <c r="E16" s="5"/>
    </row>
    <row r="17" spans="1:5" ht="12.75">
      <c r="A17" s="6" t="s">
        <v>5</v>
      </c>
      <c r="B17" s="8">
        <v>74110.08</v>
      </c>
      <c r="C17" s="1"/>
      <c r="E17" s="5"/>
    </row>
    <row r="18" spans="2:5" ht="12.75">
      <c r="B18" s="1"/>
      <c r="C18" s="1"/>
      <c r="E18" s="5"/>
    </row>
    <row r="20" spans="2:5" ht="12.75">
      <c r="B20" s="11"/>
      <c r="C20" s="11"/>
      <c r="D20" s="11"/>
      <c r="E20" s="11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24" sqref="E24"/>
    </sheetView>
  </sheetViews>
  <sheetFormatPr defaultColWidth="9.140625" defaultRowHeight="12.75"/>
  <cols>
    <col min="1" max="1" width="21.140625" style="0" customWidth="1"/>
    <col min="2" max="2" width="21.57421875" style="0" customWidth="1"/>
    <col min="4" max="4" width="9.28125" style="0" bestFit="1" customWidth="1"/>
    <col min="5" max="5" width="11.8515625" style="0" customWidth="1"/>
    <col min="8" max="8" width="10.421875" style="0" customWidth="1"/>
  </cols>
  <sheetData>
    <row r="1" spans="1:2" ht="12.75">
      <c r="A1" s="6" t="s">
        <v>15</v>
      </c>
      <c r="B1" s="6"/>
    </row>
    <row r="3" spans="2:5" ht="12.75">
      <c r="B3" s="11"/>
      <c r="C3" s="11"/>
      <c r="D3" s="11"/>
      <c r="E3" s="11"/>
    </row>
    <row r="4" spans="1:5" ht="12.75">
      <c r="A4" s="2" t="s">
        <v>0</v>
      </c>
      <c r="B4" s="3" t="s">
        <v>1</v>
      </c>
      <c r="C4" s="3" t="s">
        <v>2</v>
      </c>
      <c r="D4" s="2" t="s">
        <v>3</v>
      </c>
      <c r="E4" s="3" t="s">
        <v>4</v>
      </c>
    </row>
    <row r="5" spans="1:5" ht="12.75">
      <c r="A5" t="s">
        <v>6</v>
      </c>
      <c r="B5" s="1">
        <v>593</v>
      </c>
      <c r="C5" s="1">
        <v>32</v>
      </c>
      <c r="D5" s="10">
        <v>0.0063</v>
      </c>
      <c r="E5" s="4">
        <f>B17*D5</f>
        <v>71.515584</v>
      </c>
    </row>
    <row r="6" spans="1:5" ht="12.75">
      <c r="A6" t="s">
        <v>7</v>
      </c>
      <c r="B6" s="1">
        <v>593</v>
      </c>
      <c r="C6" s="1">
        <v>169</v>
      </c>
      <c r="D6" s="10">
        <v>0.0053</v>
      </c>
      <c r="E6" s="4">
        <f>B17*D6</f>
        <v>60.163904</v>
      </c>
    </row>
    <row r="7" spans="1:5" ht="12.75">
      <c r="A7" t="s">
        <v>8</v>
      </c>
      <c r="B7" s="1">
        <v>593</v>
      </c>
      <c r="C7" s="1">
        <v>170</v>
      </c>
      <c r="D7" s="10">
        <v>0.1531</v>
      </c>
      <c r="E7" s="12">
        <f>B17*D7</f>
        <v>1737.9422080000002</v>
      </c>
    </row>
    <row r="8" spans="2:5" ht="12.75">
      <c r="B8" s="1"/>
      <c r="C8" s="1"/>
      <c r="D8" s="10"/>
      <c r="E8" s="4">
        <f>SUM(E5:E7)</f>
        <v>1869.6216960000002</v>
      </c>
    </row>
    <row r="9" spans="2:5" ht="12.75">
      <c r="B9" s="1"/>
      <c r="C9" s="1"/>
      <c r="D9" s="10"/>
      <c r="E9" s="4"/>
    </row>
    <row r="10" spans="1:5" ht="12.75">
      <c r="A10" t="s">
        <v>9</v>
      </c>
      <c r="B10" s="1">
        <v>595</v>
      </c>
      <c r="C10" s="1">
        <v>33</v>
      </c>
      <c r="D10" s="10">
        <v>0.0058</v>
      </c>
      <c r="E10" s="4">
        <f>B17*D10</f>
        <v>65.839744</v>
      </c>
    </row>
    <row r="11" spans="1:5" ht="12.75">
      <c r="A11" t="s">
        <v>10</v>
      </c>
      <c r="B11" s="1">
        <v>2803</v>
      </c>
      <c r="C11" s="1">
        <v>34</v>
      </c>
      <c r="D11" s="10">
        <v>0.1627</v>
      </c>
      <c r="E11" s="4">
        <f>B17*D11</f>
        <v>1846.9183360000002</v>
      </c>
    </row>
    <row r="12" spans="1:5" ht="12.75">
      <c r="A12" t="s">
        <v>11</v>
      </c>
      <c r="B12" s="1">
        <v>2975</v>
      </c>
      <c r="C12" s="1">
        <v>35</v>
      </c>
      <c r="D12" s="10">
        <v>0.249</v>
      </c>
      <c r="E12" s="4">
        <f>B17*D12</f>
        <v>2826.56832</v>
      </c>
    </row>
    <row r="13" spans="1:5" ht="12.75">
      <c r="A13" s="9" t="s">
        <v>13</v>
      </c>
      <c r="B13" s="1">
        <v>3186</v>
      </c>
      <c r="C13" s="1">
        <v>36</v>
      </c>
      <c r="D13" s="10">
        <v>0.2272</v>
      </c>
      <c r="E13" s="4">
        <f>B17*D13</f>
        <v>2579.101696</v>
      </c>
    </row>
    <row r="14" spans="1:5" ht="12.75">
      <c r="A14" t="s">
        <v>12</v>
      </c>
      <c r="B14" s="1">
        <v>6496</v>
      </c>
      <c r="C14" s="1">
        <v>37</v>
      </c>
      <c r="D14" s="10">
        <v>0.1906</v>
      </c>
      <c r="E14" s="4">
        <f>B17*D14</f>
        <v>2163.630208</v>
      </c>
    </row>
    <row r="15" spans="2:5" ht="12.75">
      <c r="B15" s="1"/>
      <c r="C15" s="1"/>
      <c r="D15" s="7">
        <f>SUM(D5:D14)</f>
        <v>1</v>
      </c>
      <c r="E15" s="4">
        <f>SUM(E8:E14)</f>
        <v>11351.68</v>
      </c>
    </row>
    <row r="16" spans="2:5" ht="12.75">
      <c r="B16" s="1"/>
      <c r="C16" s="1"/>
      <c r="E16" s="5"/>
    </row>
    <row r="17" spans="1:5" ht="12.75">
      <c r="A17" s="6" t="s">
        <v>5</v>
      </c>
      <c r="B17" s="8">
        <v>11351.68</v>
      </c>
      <c r="C17" s="1"/>
      <c r="E17" s="5"/>
    </row>
    <row r="18" spans="2:5" ht="12.75">
      <c r="B18" s="1"/>
      <c r="C18" s="1"/>
      <c r="E18" s="5"/>
    </row>
    <row r="19" ht="12.75">
      <c r="B19" s="6" t="s">
        <v>14</v>
      </c>
    </row>
    <row r="21" spans="2:5" ht="12.75">
      <c r="B21" s="11"/>
      <c r="C21" s="11"/>
      <c r="D21" s="11"/>
      <c r="E21" s="11"/>
    </row>
    <row r="22" spans="1:5" ht="12.75">
      <c r="A22" s="2" t="s">
        <v>0</v>
      </c>
      <c r="B22" s="3" t="s">
        <v>1</v>
      </c>
      <c r="C22" s="3" t="s">
        <v>2</v>
      </c>
      <c r="D22" s="2" t="s">
        <v>3</v>
      </c>
      <c r="E22" s="3" t="s">
        <v>4</v>
      </c>
    </row>
    <row r="23" spans="1:5" ht="12.75">
      <c r="A23" t="s">
        <v>6</v>
      </c>
      <c r="B23" s="1">
        <v>593</v>
      </c>
      <c r="C23" s="1">
        <v>32</v>
      </c>
      <c r="D23" s="10">
        <v>0.0063</v>
      </c>
      <c r="E23" s="4" t="e">
        <f>+#REF!</f>
        <v>#REF!</v>
      </c>
    </row>
    <row r="24" spans="1:5" ht="12.75">
      <c r="A24" t="s">
        <v>7</v>
      </c>
      <c r="B24" s="1">
        <v>593</v>
      </c>
      <c r="C24" s="1">
        <v>169</v>
      </c>
      <c r="D24" s="10">
        <v>0.0053</v>
      </c>
      <c r="E24" s="4">
        <f>B35*D24</f>
        <v>5.3</v>
      </c>
    </row>
    <row r="25" spans="1:5" ht="12.75">
      <c r="A25" t="s">
        <v>8</v>
      </c>
      <c r="B25" s="1">
        <v>593</v>
      </c>
      <c r="C25" s="1">
        <v>170</v>
      </c>
      <c r="D25" s="10">
        <v>0.1531</v>
      </c>
      <c r="E25" s="12">
        <f>B35*D25</f>
        <v>153.10000000000002</v>
      </c>
    </row>
    <row r="26" spans="2:5" ht="12.75">
      <c r="B26" s="1"/>
      <c r="C26" s="1"/>
      <c r="D26" s="10"/>
      <c r="E26" s="4" t="e">
        <f>SUM(E23:E25)</f>
        <v>#REF!</v>
      </c>
    </row>
    <row r="27" spans="2:5" ht="12.75">
      <c r="B27" s="1"/>
      <c r="C27" s="1"/>
      <c r="D27" s="10"/>
      <c r="E27" s="4"/>
    </row>
    <row r="28" spans="1:5" ht="12.75">
      <c r="A28" t="s">
        <v>9</v>
      </c>
      <c r="B28" s="1">
        <v>595</v>
      </c>
      <c r="C28" s="1">
        <v>33</v>
      </c>
      <c r="D28" s="10">
        <v>0.0058</v>
      </c>
      <c r="E28" s="4">
        <f>B35*D28</f>
        <v>5.8</v>
      </c>
    </row>
    <row r="29" spans="1:5" ht="12.75">
      <c r="A29" t="s">
        <v>10</v>
      </c>
      <c r="B29" s="1">
        <v>2803</v>
      </c>
      <c r="C29" s="1">
        <v>34</v>
      </c>
      <c r="D29" s="10">
        <v>0.1627</v>
      </c>
      <c r="E29" s="4">
        <f>B35*D29</f>
        <v>162.70000000000002</v>
      </c>
    </row>
    <row r="30" spans="1:5" ht="12.75">
      <c r="A30" t="s">
        <v>11</v>
      </c>
      <c r="B30" s="1">
        <v>2975</v>
      </c>
      <c r="C30" s="1">
        <v>35</v>
      </c>
      <c r="D30" s="10">
        <v>0.249</v>
      </c>
      <c r="E30" s="4">
        <f>B35*D30</f>
        <v>249</v>
      </c>
    </row>
    <row r="31" spans="1:5" ht="12.75">
      <c r="A31" s="9" t="s">
        <v>13</v>
      </c>
      <c r="B31" s="1">
        <v>3186</v>
      </c>
      <c r="C31" s="1">
        <v>36</v>
      </c>
      <c r="D31" s="10">
        <v>0.2272</v>
      </c>
      <c r="E31" s="4">
        <f>B35*D31</f>
        <v>227.20000000000002</v>
      </c>
    </row>
    <row r="32" spans="1:5" ht="12.75">
      <c r="A32" t="s">
        <v>12</v>
      </c>
      <c r="B32" s="1">
        <v>6496</v>
      </c>
      <c r="C32" s="1">
        <v>37</v>
      </c>
      <c r="D32" s="10">
        <v>0.1906</v>
      </c>
      <c r="E32" s="12">
        <f>B35*D32</f>
        <v>190.6</v>
      </c>
    </row>
    <row r="33" spans="2:5" ht="12.75">
      <c r="B33" s="1"/>
      <c r="C33" s="1"/>
      <c r="D33" s="7">
        <f>SUM(D23:D32)</f>
        <v>1</v>
      </c>
      <c r="E33" s="4" t="e">
        <f>SUM(E26:E32)</f>
        <v>#REF!</v>
      </c>
    </row>
    <row r="34" spans="2:5" ht="12.75">
      <c r="B34" s="1"/>
      <c r="C34" s="1"/>
      <c r="E34" s="5"/>
    </row>
    <row r="35" spans="1:5" ht="12.75">
      <c r="A35" s="6" t="s">
        <v>5</v>
      </c>
      <c r="B35" s="8">
        <v>1000</v>
      </c>
      <c r="C35" s="1"/>
      <c r="E35" s="5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21.140625" style="0" customWidth="1"/>
    <col min="2" max="2" width="12.00390625" style="0" customWidth="1"/>
    <col min="3" max="3" width="9.8515625" style="0" customWidth="1"/>
    <col min="4" max="4" width="7.421875" style="0" customWidth="1"/>
    <col min="5" max="5" width="12.00390625" style="0" customWidth="1"/>
    <col min="6" max="6" width="12.28125" style="0" customWidth="1"/>
    <col min="7" max="7" width="10.57421875" style="13" customWidth="1"/>
    <col min="8" max="8" width="12.00390625" style="0" customWidth="1"/>
    <col min="9" max="9" width="4.00390625" style="0" customWidth="1"/>
    <col min="10" max="10" width="12.421875" style="0" customWidth="1"/>
    <col min="11" max="11" width="11.140625" style="0" customWidth="1"/>
    <col min="12" max="12" width="12.00390625" style="0" customWidth="1"/>
    <col min="13" max="13" width="11.8515625" style="0" customWidth="1"/>
  </cols>
  <sheetData>
    <row r="1" spans="1:7" ht="15.75">
      <c r="A1" s="41" t="s">
        <v>41</v>
      </c>
      <c r="B1" s="40"/>
      <c r="C1" s="6" t="s">
        <v>39</v>
      </c>
      <c r="E1" s="6" t="s">
        <v>24</v>
      </c>
      <c r="F1" s="6" t="s">
        <v>40</v>
      </c>
      <c r="G1"/>
    </row>
    <row r="2" ht="13.5" thickBot="1">
      <c r="G2"/>
    </row>
    <row r="3" spans="8:12" ht="13.5" thickBot="1">
      <c r="H3" s="42"/>
      <c r="I3" s="42"/>
      <c r="J3" s="42"/>
      <c r="K3" s="42"/>
      <c r="L3" s="43"/>
    </row>
    <row r="4" spans="1:13" ht="39">
      <c r="A4" s="2" t="s">
        <v>0</v>
      </c>
      <c r="B4" s="3" t="s">
        <v>1</v>
      </c>
      <c r="C4" s="3" t="s">
        <v>2</v>
      </c>
      <c r="D4" s="2" t="s">
        <v>3</v>
      </c>
      <c r="E4" s="3" t="s">
        <v>4</v>
      </c>
      <c r="F4" s="24" t="s">
        <v>23</v>
      </c>
      <c r="G4" s="24" t="s">
        <v>25</v>
      </c>
      <c r="H4" s="36" t="s">
        <v>26</v>
      </c>
      <c r="I4" s="36" t="s">
        <v>27</v>
      </c>
      <c r="J4" s="36" t="s">
        <v>26</v>
      </c>
      <c r="K4" s="36" t="s">
        <v>27</v>
      </c>
      <c r="L4" s="34" t="s">
        <v>28</v>
      </c>
      <c r="M4" s="36" t="s">
        <v>30</v>
      </c>
    </row>
    <row r="5" spans="3:12" ht="12.75">
      <c r="C5" s="1"/>
      <c r="D5" s="19"/>
      <c r="E5" s="10"/>
      <c r="J5" s="30"/>
      <c r="L5" s="16"/>
    </row>
    <row r="6" spans="1:13" ht="12.75">
      <c r="A6" t="s">
        <v>8</v>
      </c>
      <c r="B6" s="1">
        <v>593</v>
      </c>
      <c r="C6" s="19" t="s">
        <v>35</v>
      </c>
      <c r="D6" s="27">
        <v>0.1343</v>
      </c>
      <c r="E6" s="21">
        <f>B$36*D6</f>
        <v>1794.3863290000002</v>
      </c>
      <c r="F6" s="4">
        <f>E43</f>
        <v>203.335</v>
      </c>
      <c r="G6" s="26">
        <f>SUM(E6:F6)</f>
        <v>1997.7213290000002</v>
      </c>
      <c r="H6" s="31" t="s">
        <v>29</v>
      </c>
      <c r="I6" s="31" t="s">
        <v>31</v>
      </c>
      <c r="J6" s="35">
        <f>E6/1.22</f>
        <v>1470.8084663934428</v>
      </c>
      <c r="K6" s="35">
        <f>J6*22/100</f>
        <v>323.5778626065574</v>
      </c>
      <c r="L6" s="35">
        <f>K6+J6</f>
        <v>1794.3863290000002</v>
      </c>
      <c r="M6" s="38">
        <f>K6+J6</f>
        <v>1794.3863290000002</v>
      </c>
    </row>
    <row r="7" spans="2:13" ht="12.75">
      <c r="B7" s="1"/>
      <c r="C7" s="19" t="s">
        <v>36</v>
      </c>
      <c r="D7" s="23"/>
      <c r="E7" s="21"/>
      <c r="G7" s="26"/>
      <c r="H7" s="31"/>
      <c r="I7" s="31" t="s">
        <v>31</v>
      </c>
      <c r="J7" s="37">
        <f>F6/1.22</f>
        <v>166.66803278688525</v>
      </c>
      <c r="K7" s="37">
        <f>J7*22/100</f>
        <v>36.66696721311475</v>
      </c>
      <c r="L7" s="37">
        <f>K7+J7</f>
        <v>203.335</v>
      </c>
      <c r="M7" s="37">
        <f>L7</f>
        <v>203.335</v>
      </c>
    </row>
    <row r="8" spans="2:12" ht="12.75">
      <c r="B8" s="1"/>
      <c r="C8" s="19"/>
      <c r="D8" s="23"/>
      <c r="E8" s="21"/>
      <c r="G8" s="26"/>
      <c r="H8" s="31"/>
      <c r="I8" s="31"/>
      <c r="J8" s="37"/>
      <c r="K8" s="37"/>
      <c r="L8" s="37"/>
    </row>
    <row r="9" spans="2:13" ht="12.75">
      <c r="B9" s="1"/>
      <c r="C9" s="19"/>
      <c r="D9" s="23"/>
      <c r="E9" s="21"/>
      <c r="G9" s="26"/>
      <c r="H9" s="31"/>
      <c r="I9" s="31"/>
      <c r="J9" s="35"/>
      <c r="K9" s="33"/>
      <c r="L9" s="35"/>
      <c r="M9" s="38"/>
    </row>
    <row r="10" spans="2:12" ht="12.75">
      <c r="B10" s="1"/>
      <c r="C10" s="19"/>
      <c r="D10" s="23"/>
      <c r="E10" s="21"/>
      <c r="G10" s="26"/>
      <c r="H10" s="31"/>
      <c r="I10" s="31"/>
      <c r="J10" s="4"/>
      <c r="K10" s="33"/>
      <c r="L10" s="35"/>
    </row>
    <row r="11" spans="2:12" ht="12.75">
      <c r="B11" s="1"/>
      <c r="C11" s="19"/>
      <c r="D11" s="23"/>
      <c r="E11" s="21"/>
      <c r="G11" s="26"/>
      <c r="H11" s="31"/>
      <c r="I11" s="31"/>
      <c r="J11" s="4"/>
      <c r="K11" s="33"/>
      <c r="L11" s="35"/>
    </row>
    <row r="12" spans="2:12" ht="12.75">
      <c r="B12" s="1"/>
      <c r="C12" s="19"/>
      <c r="D12" s="23"/>
      <c r="E12" s="21"/>
      <c r="G12" s="26"/>
      <c r="H12" s="31"/>
      <c r="I12" s="31"/>
      <c r="J12" s="4"/>
      <c r="K12" s="33"/>
      <c r="L12" s="35"/>
    </row>
    <row r="13" spans="1:13" ht="12.75">
      <c r="A13" t="s">
        <v>9</v>
      </c>
      <c r="B13" s="1">
        <v>595</v>
      </c>
      <c r="C13" s="19" t="s">
        <v>37</v>
      </c>
      <c r="D13" s="27">
        <v>0.0058</v>
      </c>
      <c r="E13" s="21">
        <f>B$36*D13</f>
        <v>77.493974</v>
      </c>
      <c r="G13" s="26">
        <f>SUM(E13:F13)</f>
        <v>77.493974</v>
      </c>
      <c r="H13" s="31"/>
      <c r="I13" s="31" t="s">
        <v>31</v>
      </c>
      <c r="J13" s="4">
        <f>G13/1.22</f>
        <v>63.51965081967213</v>
      </c>
      <c r="K13" s="33">
        <f>J13*22/100</f>
        <v>13.97432318032787</v>
      </c>
      <c r="L13" s="35">
        <f>K13+J13</f>
        <v>77.493974</v>
      </c>
      <c r="M13" s="38">
        <f>K13+J13</f>
        <v>77.493974</v>
      </c>
    </row>
    <row r="14" spans="2:12" ht="12.75">
      <c r="B14" s="1"/>
      <c r="C14" s="19" t="s">
        <v>38</v>
      </c>
      <c r="D14" s="23"/>
      <c r="E14" s="21"/>
      <c r="G14" s="26"/>
      <c r="H14" s="31"/>
      <c r="I14" s="31"/>
      <c r="J14" s="4"/>
      <c r="K14" s="33"/>
      <c r="L14" s="35"/>
    </row>
    <row r="15" spans="2:12" ht="12.75">
      <c r="B15" s="1"/>
      <c r="C15" s="19"/>
      <c r="D15" s="23"/>
      <c r="E15" s="21"/>
      <c r="G15" s="26"/>
      <c r="H15" s="31"/>
      <c r="I15" s="31"/>
      <c r="J15" s="4"/>
      <c r="K15" s="33"/>
      <c r="L15" s="35"/>
    </row>
    <row r="16" spans="2:12" ht="12.75">
      <c r="B16" s="1"/>
      <c r="C16" s="19"/>
      <c r="D16" s="23"/>
      <c r="E16" s="21"/>
      <c r="G16" s="26"/>
      <c r="H16" s="31"/>
      <c r="I16" s="31"/>
      <c r="J16" s="4"/>
      <c r="K16" s="33"/>
      <c r="L16" s="35"/>
    </row>
    <row r="17" spans="1:13" ht="12.75">
      <c r="A17" t="s">
        <v>11</v>
      </c>
      <c r="B17" s="1">
        <v>2975</v>
      </c>
      <c r="C17" s="19">
        <v>197</v>
      </c>
      <c r="D17" s="27">
        <v>0.1545</v>
      </c>
      <c r="E17" s="21">
        <f>B$36*D17</f>
        <v>2064.279135</v>
      </c>
      <c r="G17" s="26">
        <f>SUM(E17:F17)</f>
        <v>2064.279135</v>
      </c>
      <c r="H17" s="31"/>
      <c r="I17" s="31" t="s">
        <v>31</v>
      </c>
      <c r="J17" s="4">
        <f>G17/1.22</f>
        <v>1692.0320778688526</v>
      </c>
      <c r="K17" s="33">
        <f>J17*22/100</f>
        <v>372.2470571311476</v>
      </c>
      <c r="L17" s="35">
        <f>M17</f>
        <v>2064.279135</v>
      </c>
      <c r="M17" s="38">
        <f>G17-M18</f>
        <v>2064.279135</v>
      </c>
    </row>
    <row r="18" spans="2:13" ht="12.75">
      <c r="B18" s="1"/>
      <c r="C18" s="19"/>
      <c r="D18" s="27"/>
      <c r="E18" s="21"/>
      <c r="G18" s="26"/>
      <c r="H18" s="31"/>
      <c r="I18" s="31"/>
      <c r="J18" s="4"/>
      <c r="K18" s="33"/>
      <c r="L18" s="38"/>
      <c r="M18" s="38"/>
    </row>
    <row r="19" spans="2:13" ht="12.75">
      <c r="B19" s="1"/>
      <c r="C19" s="19"/>
      <c r="D19" s="27"/>
      <c r="E19" s="21"/>
      <c r="G19" s="26"/>
      <c r="H19" s="31"/>
      <c r="I19" s="31"/>
      <c r="J19" s="4"/>
      <c r="K19" s="33"/>
      <c r="L19" s="38"/>
      <c r="M19" s="38"/>
    </row>
    <row r="20" spans="1:13" ht="12.75">
      <c r="A20" t="s">
        <v>17</v>
      </c>
      <c r="B20" s="1">
        <v>2975</v>
      </c>
      <c r="C20" s="19">
        <v>198</v>
      </c>
      <c r="D20" s="27">
        <v>0.1242</v>
      </c>
      <c r="E20" s="21">
        <f>B$36*D20</f>
        <v>1659.4399260000002</v>
      </c>
      <c r="G20" s="29">
        <f>SUM(E20:F20)</f>
        <v>1659.4399260000002</v>
      </c>
      <c r="H20" s="31"/>
      <c r="I20" s="31" t="s">
        <v>31</v>
      </c>
      <c r="J20" s="4">
        <f>G20/1.22</f>
        <v>1360.196660655738</v>
      </c>
      <c r="K20" s="33">
        <f>J20*22/100</f>
        <v>299.24326534426234</v>
      </c>
      <c r="L20" s="35">
        <f>K20+J20</f>
        <v>1659.4399260000005</v>
      </c>
      <c r="M20" s="38">
        <f>K20+J20</f>
        <v>1659.4399260000005</v>
      </c>
    </row>
    <row r="21" spans="2:13" ht="12.75">
      <c r="B21" s="1"/>
      <c r="C21" s="19"/>
      <c r="D21" s="27"/>
      <c r="E21" s="21"/>
      <c r="G21" s="26">
        <f>SUM(G17:G20)</f>
        <v>3723.7190610000007</v>
      </c>
      <c r="H21" s="31"/>
      <c r="I21" s="31"/>
      <c r="J21" s="4"/>
      <c r="K21" s="33"/>
      <c r="L21" s="35"/>
      <c r="M21" s="38"/>
    </row>
    <row r="22" spans="2:13" ht="12.75">
      <c r="B22" s="1"/>
      <c r="C22" s="19"/>
      <c r="D22" s="27"/>
      <c r="E22" s="21"/>
      <c r="G22" s="26"/>
      <c r="H22" s="31"/>
      <c r="I22" s="31"/>
      <c r="J22" s="4"/>
      <c r="K22" s="33"/>
      <c r="L22" s="35"/>
      <c r="M22" s="38"/>
    </row>
    <row r="23" spans="2:13" ht="12.75">
      <c r="B23" s="23">
        <v>0.2298</v>
      </c>
      <c r="C23" s="4">
        <f>B36*22.98/100</f>
        <v>3070.364694</v>
      </c>
      <c r="D23" s="23"/>
      <c r="E23" s="21"/>
      <c r="G23" s="26"/>
      <c r="H23" s="31"/>
      <c r="I23" s="31"/>
      <c r="J23" s="4"/>
      <c r="K23" s="33"/>
      <c r="L23" s="35"/>
      <c r="M23" s="38"/>
    </row>
    <row r="24" spans="1:13" ht="12.75">
      <c r="A24" s="9" t="s">
        <v>19</v>
      </c>
      <c r="B24" s="1"/>
      <c r="C24" s="19" t="s">
        <v>22</v>
      </c>
      <c r="D24" s="23"/>
      <c r="E24" s="6"/>
      <c r="G24" s="26"/>
      <c r="H24" s="31"/>
      <c r="I24" s="31"/>
      <c r="J24" s="4"/>
      <c r="K24" s="33"/>
      <c r="L24" s="35"/>
      <c r="M24" s="38"/>
    </row>
    <row r="25" spans="1:13" ht="12.75">
      <c r="A25" s="20" t="s">
        <v>20</v>
      </c>
      <c r="B25" s="1">
        <v>3186</v>
      </c>
      <c r="C25" s="19">
        <v>199</v>
      </c>
      <c r="D25" s="23">
        <v>0.6156</v>
      </c>
      <c r="E25" s="21">
        <f>C23*D25</f>
        <v>1890.1165056264</v>
      </c>
      <c r="G25" s="26">
        <f>SUM(E25:F25)</f>
        <v>1890.1165056264</v>
      </c>
      <c r="H25" s="31" t="s">
        <v>32</v>
      </c>
      <c r="I25" s="31" t="s">
        <v>31</v>
      </c>
      <c r="J25" s="4">
        <f>E25/1.22</f>
        <v>1549.2758242839345</v>
      </c>
      <c r="K25" s="33">
        <f>J25*22/100</f>
        <v>340.8406813424656</v>
      </c>
      <c r="L25" s="35">
        <f>K25+J25</f>
        <v>1890.1165056264</v>
      </c>
      <c r="M25" s="38">
        <f>K25+J25</f>
        <v>1890.1165056264</v>
      </c>
    </row>
    <row r="26" spans="1:13" ht="12.75">
      <c r="A26" s="20" t="s">
        <v>21</v>
      </c>
      <c r="B26" s="1">
        <v>2803</v>
      </c>
      <c r="C26" s="19">
        <v>200</v>
      </c>
      <c r="D26" s="23">
        <v>0.3844</v>
      </c>
      <c r="E26" s="21">
        <f>C23*D26</f>
        <v>1180.2481883736</v>
      </c>
      <c r="F26" s="4">
        <f>E47</f>
        <v>203.335</v>
      </c>
      <c r="G26" s="26">
        <f>SUM(E26:F26)</f>
        <v>1383.5831883736</v>
      </c>
      <c r="H26" s="31" t="s">
        <v>33</v>
      </c>
      <c r="I26" s="32" t="s">
        <v>31</v>
      </c>
      <c r="J26" s="4">
        <f>E26/1.22</f>
        <v>967.4165478472131</v>
      </c>
      <c r="K26" s="33">
        <f>J26*22/100</f>
        <v>212.83164052638688</v>
      </c>
      <c r="L26" s="35">
        <f>K26+J26</f>
        <v>1180.2481883736</v>
      </c>
      <c r="M26" s="38">
        <f>K26+J26</f>
        <v>1180.2481883736</v>
      </c>
    </row>
    <row r="27" spans="1:13" ht="12.75">
      <c r="A27" s="20"/>
      <c r="B27" s="1"/>
      <c r="C27" s="19"/>
      <c r="D27" s="23"/>
      <c r="E27" s="21"/>
      <c r="F27" s="4"/>
      <c r="G27" s="26"/>
      <c r="H27" s="31"/>
      <c r="I27" s="32" t="s">
        <v>31</v>
      </c>
      <c r="J27" s="4">
        <f>L27/1.22</f>
        <v>166.66803278688525</v>
      </c>
      <c r="K27" s="33">
        <f>J27*22/100</f>
        <v>36.66696721311475</v>
      </c>
      <c r="L27" s="35">
        <f>F26</f>
        <v>203.335</v>
      </c>
      <c r="M27" s="38">
        <f>K27+J27</f>
        <v>203.335</v>
      </c>
    </row>
    <row r="28" spans="1:13" ht="12.75">
      <c r="A28" s="20"/>
      <c r="B28" s="1"/>
      <c r="C28" s="19"/>
      <c r="D28" s="23"/>
      <c r="E28" s="21"/>
      <c r="G28" s="26"/>
      <c r="H28" s="31"/>
      <c r="I28" s="13"/>
      <c r="J28" s="4"/>
      <c r="K28" s="33"/>
      <c r="L28" s="35"/>
      <c r="M28" s="38"/>
    </row>
    <row r="29" spans="1:13" ht="12.75">
      <c r="A29" s="9" t="s">
        <v>18</v>
      </c>
      <c r="B29" s="1">
        <v>3186</v>
      </c>
      <c r="C29" s="19">
        <v>201</v>
      </c>
      <c r="D29" s="27">
        <v>0.0931</v>
      </c>
      <c r="E29" s="21">
        <f>B$36*D29</f>
        <v>1243.9118930000002</v>
      </c>
      <c r="F29" s="4">
        <f>E49</f>
        <v>406.67</v>
      </c>
      <c r="G29" s="26">
        <f>SUM(E29:F29)</f>
        <v>1650.5818930000003</v>
      </c>
      <c r="H29" s="31" t="s">
        <v>32</v>
      </c>
      <c r="I29" s="13" t="s">
        <v>31</v>
      </c>
      <c r="J29" s="4">
        <f>E29/1.22</f>
        <v>1019.5999122950822</v>
      </c>
      <c r="K29" s="33">
        <f>J29*22/100</f>
        <v>224.31198070491806</v>
      </c>
      <c r="L29" s="39">
        <f>K29+J29</f>
        <v>1243.9118930000002</v>
      </c>
      <c r="M29" s="38">
        <f>K29+J29</f>
        <v>1243.9118930000002</v>
      </c>
    </row>
    <row r="30" spans="1:13" ht="12.75">
      <c r="A30" s="9"/>
      <c r="B30" s="1"/>
      <c r="C30" s="19"/>
      <c r="D30" s="23"/>
      <c r="E30" s="21"/>
      <c r="G30" s="26"/>
      <c r="H30" s="31"/>
      <c r="I30" s="13" t="s">
        <v>31</v>
      </c>
      <c r="J30" s="4">
        <f>F29/1.22</f>
        <v>333.3360655737705</v>
      </c>
      <c r="K30" s="33">
        <f>J30*22/100</f>
        <v>73.3339344262295</v>
      </c>
      <c r="L30" s="35">
        <f>K30+J30</f>
        <v>406.67</v>
      </c>
      <c r="M30" s="38">
        <f>K30+J30</f>
        <v>406.67</v>
      </c>
    </row>
    <row r="31" spans="1:13" ht="12.75">
      <c r="A31" s="9"/>
      <c r="B31" s="1"/>
      <c r="C31" s="19"/>
      <c r="D31" s="23"/>
      <c r="E31" s="21"/>
      <c r="G31" s="26"/>
      <c r="H31" s="31"/>
      <c r="I31" s="13"/>
      <c r="J31" s="4"/>
      <c r="K31" s="33"/>
      <c r="L31" s="35"/>
      <c r="M31" s="38"/>
    </row>
    <row r="32" spans="1:13" ht="12.75">
      <c r="A32" s="9"/>
      <c r="B32" s="1"/>
      <c r="C32" s="19"/>
      <c r="D32" s="23"/>
      <c r="E32" s="21"/>
      <c r="G32" s="26"/>
      <c r="H32" s="31"/>
      <c r="I32" s="13"/>
      <c r="J32" s="4"/>
      <c r="K32" s="33"/>
      <c r="L32" s="35"/>
      <c r="M32" s="38"/>
    </row>
    <row r="33" spans="1:13" ht="12.75">
      <c r="A33" t="s">
        <v>12</v>
      </c>
      <c r="B33" s="1">
        <v>6496</v>
      </c>
      <c r="C33" s="19">
        <v>157</v>
      </c>
      <c r="D33" s="28">
        <v>0.2583</v>
      </c>
      <c r="E33" s="22">
        <f>B$36*D33</f>
        <v>3451.1540489999998</v>
      </c>
      <c r="G33" s="26">
        <f>SUM(E33:F33)</f>
        <v>3451.1540489999998</v>
      </c>
      <c r="H33" s="31" t="s">
        <v>34</v>
      </c>
      <c r="I33" s="13" t="s">
        <v>31</v>
      </c>
      <c r="J33" s="4">
        <f>G33/1.22</f>
        <v>2828.814794262295</v>
      </c>
      <c r="K33" s="4">
        <f>J33*22/100</f>
        <v>622.3392547377049</v>
      </c>
      <c r="L33" s="4">
        <f>SUM(J33:K33)</f>
        <v>3451.1540489999998</v>
      </c>
      <c r="M33" s="4">
        <f>L33</f>
        <v>3451.1540489999998</v>
      </c>
    </row>
    <row r="34" spans="2:13" ht="12" customHeight="1">
      <c r="B34" s="1"/>
      <c r="C34" s="1"/>
      <c r="D34" s="7"/>
      <c r="E34" s="21"/>
      <c r="G34" s="26"/>
      <c r="H34" s="13"/>
      <c r="I34" s="13"/>
      <c r="J34" s="4"/>
      <c r="K34" s="33"/>
      <c r="L34" s="38"/>
      <c r="M34" s="38"/>
    </row>
    <row r="35" spans="2:9" ht="12" customHeight="1">
      <c r="B35" s="1"/>
      <c r="C35" s="1"/>
      <c r="D35" s="7"/>
      <c r="E35" s="21"/>
      <c r="G35" s="26"/>
      <c r="H35" s="13"/>
      <c r="I35" s="13"/>
    </row>
    <row r="36" spans="1:13" ht="12.75">
      <c r="A36" s="6" t="s">
        <v>5</v>
      </c>
      <c r="B36" s="8">
        <v>13361.03</v>
      </c>
      <c r="C36" s="1"/>
      <c r="D36" s="7"/>
      <c r="E36" s="25">
        <f>SUM(E6:E34)</f>
        <v>13361.030000000002</v>
      </c>
      <c r="F36" s="21">
        <v>813.34</v>
      </c>
      <c r="G36" s="26">
        <f>G6+G13+G21+G25+G26+G29+G33</f>
        <v>14174.369999999999</v>
      </c>
      <c r="H36" s="31"/>
      <c r="I36" s="31"/>
      <c r="J36" s="4">
        <f>SUM(J6:J35)</f>
        <v>11618.33606557377</v>
      </c>
      <c r="K36" s="33">
        <f>SUM(K6:K35)</f>
        <v>2556.0339344262297</v>
      </c>
      <c r="L36" s="38">
        <f>SUM(L6:L35)</f>
        <v>14174.369999999999</v>
      </c>
      <c r="M36" s="38">
        <f>SUM(M6:M35)</f>
        <v>14174.369999999999</v>
      </c>
    </row>
    <row r="37" spans="1:10" ht="12.75">
      <c r="A37" s="6"/>
      <c r="B37" s="8"/>
      <c r="C37" s="1"/>
      <c r="E37" s="5"/>
      <c r="J37" s="30"/>
    </row>
    <row r="38" spans="1:10" ht="12.75">
      <c r="A38" t="s">
        <v>42</v>
      </c>
      <c r="J38" s="4"/>
    </row>
    <row r="39" spans="3:5" ht="12.75">
      <c r="C39" s="11"/>
      <c r="D39" s="11"/>
      <c r="E39" s="11"/>
    </row>
    <row r="40" spans="1:5" ht="12.75">
      <c r="A40" s="2" t="s">
        <v>0</v>
      </c>
      <c r="B40" s="3" t="s">
        <v>1</v>
      </c>
      <c r="C40" s="3" t="s">
        <v>2</v>
      </c>
      <c r="D40" s="2" t="s">
        <v>3</v>
      </c>
      <c r="E40" s="3" t="s">
        <v>4</v>
      </c>
    </row>
    <row r="41" spans="1:5" ht="12.75">
      <c r="A41" s="14" t="s">
        <v>6</v>
      </c>
      <c r="B41" s="15">
        <v>593</v>
      </c>
      <c r="C41" s="15"/>
      <c r="D41" s="16"/>
      <c r="E41" s="17">
        <f>B53*D41</f>
        <v>0</v>
      </c>
    </row>
    <row r="42" spans="1:5" ht="12.75">
      <c r="A42" s="14" t="s">
        <v>7</v>
      </c>
      <c r="B42" s="15">
        <v>593</v>
      </c>
      <c r="C42" s="15"/>
      <c r="D42" s="16"/>
      <c r="E42" s="17">
        <f>B53*D42</f>
        <v>0</v>
      </c>
    </row>
    <row r="43" spans="1:5" ht="12.75">
      <c r="A43" t="s">
        <v>8</v>
      </c>
      <c r="B43" s="1">
        <v>593</v>
      </c>
      <c r="C43" s="1">
        <v>144</v>
      </c>
      <c r="D43" s="10">
        <v>0.25</v>
      </c>
      <c r="E43" s="12">
        <f>B53*D43</f>
        <v>203.335</v>
      </c>
    </row>
    <row r="44" spans="2:5" ht="12.75">
      <c r="B44" s="1"/>
      <c r="C44" s="1"/>
      <c r="D44" s="10"/>
      <c r="E44" s="4">
        <f>SUM(E41:E43)</f>
        <v>203.335</v>
      </c>
    </row>
    <row r="45" spans="2:5" ht="12.75">
      <c r="B45" s="1"/>
      <c r="C45" s="1"/>
      <c r="D45" s="10"/>
      <c r="E45" s="4"/>
    </row>
    <row r="46" spans="1:5" ht="12.75">
      <c r="A46" s="14" t="s">
        <v>9</v>
      </c>
      <c r="B46" s="15">
        <v>595</v>
      </c>
      <c r="C46" s="15"/>
      <c r="D46" s="16"/>
      <c r="E46" s="17">
        <f>B53*D46</f>
        <v>0</v>
      </c>
    </row>
    <row r="47" spans="1:5" ht="12.75">
      <c r="A47" t="s">
        <v>10</v>
      </c>
      <c r="B47" s="1">
        <v>2803</v>
      </c>
      <c r="C47" s="1">
        <v>23</v>
      </c>
      <c r="D47" s="10">
        <v>0.25</v>
      </c>
      <c r="E47" s="4">
        <f>B53*D47</f>
        <v>203.335</v>
      </c>
    </row>
    <row r="48" spans="1:5" ht="12.75">
      <c r="A48" s="14" t="s">
        <v>11</v>
      </c>
      <c r="B48" s="15">
        <v>2975</v>
      </c>
      <c r="C48" s="15"/>
      <c r="D48" s="16"/>
      <c r="E48" s="17">
        <f>B53*D48</f>
        <v>0</v>
      </c>
    </row>
    <row r="49" spans="1:5" ht="12.75">
      <c r="A49" s="9" t="s">
        <v>13</v>
      </c>
      <c r="B49" s="1">
        <v>3186</v>
      </c>
      <c r="C49" s="1">
        <v>25</v>
      </c>
      <c r="D49" s="10">
        <v>0.5</v>
      </c>
      <c r="E49" s="4">
        <f>B53*D49</f>
        <v>406.67</v>
      </c>
    </row>
    <row r="50" spans="1:5" ht="12.75">
      <c r="A50" s="14" t="s">
        <v>12</v>
      </c>
      <c r="B50" s="15">
        <v>6496</v>
      </c>
      <c r="C50" s="15"/>
      <c r="D50" s="16"/>
      <c r="E50" s="18">
        <f>B53*D50</f>
        <v>0</v>
      </c>
    </row>
    <row r="51" spans="2:5" ht="12.75">
      <c r="B51" s="1"/>
      <c r="C51" s="1"/>
      <c r="D51" s="7"/>
      <c r="E51" s="4">
        <f>SUM(E41:E52)</f>
        <v>0</v>
      </c>
    </row>
    <row r="52" spans="2:5" ht="12.75">
      <c r="B52" s="1"/>
      <c r="C52" s="1"/>
      <c r="E52" s="5">
        <f>E49+E47+E44</f>
        <v>813.34</v>
      </c>
    </row>
    <row r="53" spans="1:5" ht="12.75">
      <c r="A53" s="6" t="s">
        <v>5</v>
      </c>
      <c r="B53" s="8">
        <v>813.34</v>
      </c>
      <c r="C53" s="1"/>
      <c r="E53" s="5"/>
    </row>
    <row r="54" spans="1:5" ht="12.75">
      <c r="A54" s="6"/>
      <c r="B54" s="8"/>
      <c r="C54" s="1"/>
      <c r="E54" s="5"/>
    </row>
    <row r="55" spans="1:5" ht="12.75">
      <c r="A55" s="6"/>
      <c r="B55" s="8"/>
      <c r="C55" s="1"/>
      <c r="E55" s="5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3" spans="2:5" ht="12.75">
      <c r="B63" s="13"/>
      <c r="C63" s="13"/>
      <c r="D63" s="13"/>
      <c r="E63" s="13"/>
    </row>
    <row r="64" spans="2:5" ht="12.75">
      <c r="B64" s="13"/>
      <c r="C64" s="13"/>
      <c r="D64" s="13"/>
      <c r="E64" s="13"/>
    </row>
    <row r="65" spans="2:5" ht="12.75">
      <c r="B65" s="13"/>
      <c r="C65" s="13"/>
      <c r="D65" s="13"/>
      <c r="E65" s="13"/>
    </row>
    <row r="66" spans="2:5" ht="12.75">
      <c r="B66" s="13"/>
      <c r="C66" s="13"/>
      <c r="D66" s="13"/>
      <c r="E66" s="13"/>
    </row>
  </sheetData>
  <mergeCells count="1">
    <mergeCell ref="H3:L3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Utent13</cp:lastModifiedBy>
  <cp:lastPrinted>2015-12-15T14:39:08Z</cp:lastPrinted>
  <dcterms:created xsi:type="dcterms:W3CDTF">2006-08-17T07:18:10Z</dcterms:created>
  <dcterms:modified xsi:type="dcterms:W3CDTF">2015-12-15T15:09:33Z</dcterms:modified>
  <cp:category/>
  <cp:version/>
  <cp:contentType/>
  <cp:contentStatus/>
</cp:coreProperties>
</file>